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52" activeTab="0"/>
  </bookViews>
  <sheets>
    <sheet name="POWIERZCHNIE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<sst xmlns="http://schemas.openxmlformats.org/spreadsheetml/2006/main" count="700" uniqueCount="398">
  <si>
    <t>KONDYGNACJA -1</t>
  </si>
  <si>
    <t>nr pom.</t>
  </si>
  <si>
    <t>nazwa pomieszczenia</t>
  </si>
  <si>
    <r>
      <t>powierzchnia [m</t>
    </r>
    <r>
      <rPr>
        <b/>
        <vertAlign val="super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2"/>
      </rPr>
      <t>]</t>
    </r>
  </si>
  <si>
    <t>wysokość [m]</t>
  </si>
  <si>
    <r>
      <t>kubatura [m</t>
    </r>
    <r>
      <rPr>
        <b/>
        <vertAlign val="superscript"/>
        <sz val="11"/>
        <color indexed="8"/>
        <rFont val="Arial"/>
        <family val="2"/>
      </rPr>
      <t>3</t>
    </r>
    <r>
      <rPr>
        <b/>
        <sz val="11"/>
        <color indexed="8"/>
        <rFont val="Arial"/>
        <family val="2"/>
      </rPr>
      <t>]</t>
    </r>
  </si>
  <si>
    <t>projektowana</t>
  </si>
  <si>
    <t>01/1</t>
  </si>
  <si>
    <t>podscenie</t>
  </si>
  <si>
    <t>01/2</t>
  </si>
  <si>
    <t>fosa orkiestry</t>
  </si>
  <si>
    <t>01/3</t>
  </si>
  <si>
    <t>magazyn instrumentów podręczny</t>
  </si>
  <si>
    <t>01/4</t>
  </si>
  <si>
    <t>maszynownia</t>
  </si>
  <si>
    <t>brak wytycznych</t>
  </si>
  <si>
    <t>01/5</t>
  </si>
  <si>
    <t>01/6</t>
  </si>
  <si>
    <t>przedsionek / podręczny magazyn instrumentów</t>
  </si>
  <si>
    <t>01/7</t>
  </si>
  <si>
    <t>magazyn instrumentów</t>
  </si>
  <si>
    <t>01/8</t>
  </si>
  <si>
    <t>akumulatorownia</t>
  </si>
  <si>
    <t>01/9</t>
  </si>
  <si>
    <t>serwerownia</t>
  </si>
  <si>
    <t>01/10</t>
  </si>
  <si>
    <t>magazyn elektroakustyków</t>
  </si>
  <si>
    <t>01/11</t>
  </si>
  <si>
    <t>rozdzielnia główna i tyrystownia</t>
  </si>
  <si>
    <t>01/12</t>
  </si>
  <si>
    <t>przyłącza wod-kan</t>
  </si>
  <si>
    <t>01/13</t>
  </si>
  <si>
    <t>pralnia</t>
  </si>
  <si>
    <t>01/14</t>
  </si>
  <si>
    <t>szatnia</t>
  </si>
  <si>
    <t>01/15</t>
  </si>
  <si>
    <t>01/16</t>
  </si>
  <si>
    <t>pomieszczenie wzmacniaczy elektroakust.</t>
  </si>
  <si>
    <t>01/17</t>
  </si>
  <si>
    <t>magazyn oświetleniowców</t>
  </si>
  <si>
    <t>01/18</t>
  </si>
  <si>
    <t>toaleta męska</t>
  </si>
  <si>
    <t>01/19</t>
  </si>
  <si>
    <t xml:space="preserve">komunikacja </t>
  </si>
  <si>
    <t>01/20</t>
  </si>
  <si>
    <t>ochrona teatru</t>
  </si>
  <si>
    <t>01/21</t>
  </si>
  <si>
    <t>przedsionek</t>
  </si>
  <si>
    <t>01/22</t>
  </si>
  <si>
    <t>klatka schodowa</t>
  </si>
  <si>
    <t>01/23</t>
  </si>
  <si>
    <t>szyb windowy</t>
  </si>
  <si>
    <t>01/24</t>
  </si>
  <si>
    <t>01/25</t>
  </si>
  <si>
    <t>pomieszczenie techniczne</t>
  </si>
  <si>
    <t>01/26</t>
  </si>
  <si>
    <t>01/27</t>
  </si>
  <si>
    <t>komunikacja</t>
  </si>
  <si>
    <t>01/28</t>
  </si>
  <si>
    <t>01/29</t>
  </si>
  <si>
    <t>węzeł cieplny</t>
  </si>
  <si>
    <t>01/30</t>
  </si>
  <si>
    <t>komunikacja 1</t>
  </si>
  <si>
    <t>01/31</t>
  </si>
  <si>
    <t>klatka schodowa teatru</t>
  </si>
  <si>
    <t>01/32</t>
  </si>
  <si>
    <t>komunikacja 2</t>
  </si>
  <si>
    <t>01/33</t>
  </si>
  <si>
    <t>winda teatru</t>
  </si>
  <si>
    <t>01/34</t>
  </si>
  <si>
    <t>01/35</t>
  </si>
  <si>
    <t>garaż</t>
  </si>
  <si>
    <t>01/36</t>
  </si>
  <si>
    <t>klatka ewakuacyjna</t>
  </si>
  <si>
    <t>01/37</t>
  </si>
  <si>
    <t>przestrzeń na instalacje</t>
  </si>
  <si>
    <t>01/38</t>
  </si>
  <si>
    <t>SUMA - TEATR ŻYDOWSKI</t>
  </si>
  <si>
    <t>SUMA – POWIERZCHNIE WSPÓLNE (TEATR+TSKŻ)</t>
  </si>
  <si>
    <t>RAZEM</t>
  </si>
  <si>
    <t>KONDYGNACJA 1</t>
  </si>
  <si>
    <t>1/1</t>
  </si>
  <si>
    <t>hol wejściowy</t>
  </si>
  <si>
    <t>1/2</t>
  </si>
  <si>
    <t>kasa</t>
  </si>
  <si>
    <t>1/3</t>
  </si>
  <si>
    <t>foyer</t>
  </si>
  <si>
    <t>3,1-6,22</t>
  </si>
  <si>
    <t>1/4</t>
  </si>
  <si>
    <t>1/5</t>
  </si>
  <si>
    <t>1/6</t>
  </si>
  <si>
    <t>gabinet pierwszej pomocy</t>
  </si>
  <si>
    <t>1/7</t>
  </si>
  <si>
    <t>usługa</t>
  </si>
  <si>
    <t>1/8</t>
  </si>
  <si>
    <t>kawiarnia</t>
  </si>
  <si>
    <t>1/9</t>
  </si>
  <si>
    <t>kierownik widowni</t>
  </si>
  <si>
    <t>1/10</t>
  </si>
  <si>
    <t>obsługa widowni i szatni</t>
  </si>
  <si>
    <t>1/11</t>
  </si>
  <si>
    <t>toaleta niepełn./damska</t>
  </si>
  <si>
    <t>1/12</t>
  </si>
  <si>
    <t>toaleta damska</t>
  </si>
  <si>
    <t>1/13</t>
  </si>
  <si>
    <t>magazyn pod widownią</t>
  </si>
  <si>
    <t>1,6-3,02</t>
  </si>
  <si>
    <t>1/14</t>
  </si>
  <si>
    <t>przedsionek akustyczny</t>
  </si>
  <si>
    <t>1/15</t>
  </si>
  <si>
    <t>1/16</t>
  </si>
  <si>
    <t>widownia główna (powierzchnia na danej kondygnacji)*</t>
  </si>
  <si>
    <t>7-14,5</t>
  </si>
  <si>
    <t>1/17</t>
  </si>
  <si>
    <t>scena główna</t>
  </si>
  <si>
    <t>1/18</t>
  </si>
  <si>
    <t>kieszeń boczna</t>
  </si>
  <si>
    <t>1/19</t>
  </si>
  <si>
    <t>magazyn wysoki</t>
  </si>
  <si>
    <t>1/20</t>
  </si>
  <si>
    <t>brygadier sceny</t>
  </si>
  <si>
    <t>1/21</t>
  </si>
  <si>
    <t>rekwizytornia</t>
  </si>
  <si>
    <t>1/22</t>
  </si>
  <si>
    <t>poczekalnia przysceniczna</t>
  </si>
  <si>
    <t>1/23</t>
  </si>
  <si>
    <t>sala kameralna</t>
  </si>
  <si>
    <t>1/24</t>
  </si>
  <si>
    <t>1/25</t>
  </si>
  <si>
    <t>1/26</t>
  </si>
  <si>
    <t>1/27</t>
  </si>
  <si>
    <t>1/28</t>
  </si>
  <si>
    <t>1/29</t>
  </si>
  <si>
    <t>1/30</t>
  </si>
  <si>
    <t>1/31</t>
  </si>
  <si>
    <t>portiernia</t>
  </si>
  <si>
    <t>1/32</t>
  </si>
  <si>
    <t>1/33</t>
  </si>
  <si>
    <t>1/34</t>
  </si>
  <si>
    <t>1/35</t>
  </si>
  <si>
    <t>1/36</t>
  </si>
  <si>
    <t>1/37</t>
  </si>
  <si>
    <t>1/38</t>
  </si>
  <si>
    <t>SUMA – TSKŻ</t>
  </si>
  <si>
    <t>*widownia - kubatura i wysokość podane dla całości pomieszczenia w zestawieniu dla kondygnacji 1, powierzchnia z podziałem na poszczególne kondygnacje</t>
  </si>
  <si>
    <t>KONDYGNACJA 1.1</t>
  </si>
  <si>
    <t>1.1/1</t>
  </si>
  <si>
    <t>galerie sceniczne</t>
  </si>
  <si>
    <t>wliczona do kub. Sceny</t>
  </si>
  <si>
    <t>1.1/2</t>
  </si>
  <si>
    <t>widownia główna  (powierzchnia na danej kondygnacji*)</t>
  </si>
  <si>
    <t xml:space="preserve"> *</t>
  </si>
  <si>
    <t>1.1/3</t>
  </si>
  <si>
    <t>galeria – scena kameralna</t>
  </si>
  <si>
    <t>1.1/4</t>
  </si>
  <si>
    <t>montażyści, operatorzy mechanizacji</t>
  </si>
  <si>
    <t>1.1/5</t>
  </si>
  <si>
    <t>sufler, inspicjent</t>
  </si>
  <si>
    <t>1.1/6</t>
  </si>
  <si>
    <t>kierownik techniczny</t>
  </si>
  <si>
    <t>1.1/7</t>
  </si>
  <si>
    <t>główny inżynier</t>
  </si>
  <si>
    <t>1.1/8</t>
  </si>
  <si>
    <t>sala baletu</t>
  </si>
  <si>
    <t>1.1/9</t>
  </si>
  <si>
    <t>1.1/10</t>
  </si>
  <si>
    <t>antresola</t>
  </si>
  <si>
    <t>1.1/11</t>
  </si>
  <si>
    <t>magazyn rekwizytów i mebli</t>
  </si>
  <si>
    <t>25+25</t>
  </si>
  <si>
    <t>1.1/12</t>
  </si>
  <si>
    <t>1.1/13</t>
  </si>
  <si>
    <t>1.1/14</t>
  </si>
  <si>
    <t>1.1/15</t>
  </si>
  <si>
    <t>bufet kawiarni</t>
  </si>
  <si>
    <t>1.1/16</t>
  </si>
  <si>
    <t>WC kawiarni</t>
  </si>
  <si>
    <t>1.1/17</t>
  </si>
  <si>
    <t>1.1/18</t>
  </si>
  <si>
    <t>1.1/19</t>
  </si>
  <si>
    <t>1.1/20</t>
  </si>
  <si>
    <t>1.1/21</t>
  </si>
  <si>
    <t>1.1/22</t>
  </si>
  <si>
    <t>1.1/23</t>
  </si>
  <si>
    <t>1.1/24</t>
  </si>
  <si>
    <t>KONDYGNACJA 2</t>
  </si>
  <si>
    <t>2/1</t>
  </si>
  <si>
    <t>2/2</t>
  </si>
  <si>
    <t>widownia główna  (powierzchnia na danej kondygnacji)*</t>
  </si>
  <si>
    <t>2/3</t>
  </si>
  <si>
    <t>przedsionek kabiny akustyka</t>
  </si>
  <si>
    <t>2/4</t>
  </si>
  <si>
    <t>przedsionek kabiny elektryka</t>
  </si>
  <si>
    <t>2/5</t>
  </si>
  <si>
    <t>kabina projekcyjna</t>
  </si>
  <si>
    <t>2/6</t>
  </si>
  <si>
    <t>kabina akustyka</t>
  </si>
  <si>
    <t>2/7</t>
  </si>
  <si>
    <t>kabina elektryka</t>
  </si>
  <si>
    <t>2/8</t>
  </si>
  <si>
    <t>garderoba solisty</t>
  </si>
  <si>
    <t>2/9</t>
  </si>
  <si>
    <t>toaleta</t>
  </si>
  <si>
    <t>2/10</t>
  </si>
  <si>
    <t>2/11</t>
  </si>
  <si>
    <t>2/12</t>
  </si>
  <si>
    <t>garderoba 2os.</t>
  </si>
  <si>
    <t>2/13</t>
  </si>
  <si>
    <t>2/14</t>
  </si>
  <si>
    <t>2/15</t>
  </si>
  <si>
    <t>2/16</t>
  </si>
  <si>
    <t>2/17</t>
  </si>
  <si>
    <t>2/18</t>
  </si>
  <si>
    <t>garderoba 5os.</t>
  </si>
  <si>
    <t>2/19</t>
  </si>
  <si>
    <t>2/20</t>
  </si>
  <si>
    <t>charakteryzatornia</t>
  </si>
  <si>
    <t>2/21</t>
  </si>
  <si>
    <t>2/22</t>
  </si>
  <si>
    <t>garderobiani</t>
  </si>
  <si>
    <t>2/23</t>
  </si>
  <si>
    <t>2/24</t>
  </si>
  <si>
    <t>2/25</t>
  </si>
  <si>
    <t>2/26</t>
  </si>
  <si>
    <t>toaleta bufetu</t>
  </si>
  <si>
    <t>2/27</t>
  </si>
  <si>
    <t>zaplecze bufetu</t>
  </si>
  <si>
    <t>2/28</t>
  </si>
  <si>
    <t>bufet</t>
  </si>
  <si>
    <t>2/29</t>
  </si>
  <si>
    <t>2/30</t>
  </si>
  <si>
    <t>2/31</t>
  </si>
  <si>
    <t>garderoba 5os. - gościnna</t>
  </si>
  <si>
    <t>2/32</t>
  </si>
  <si>
    <t>2/33</t>
  </si>
  <si>
    <t>oświetleniowcy</t>
  </si>
  <si>
    <t>2/34</t>
  </si>
  <si>
    <t>elektroakustycy/operatorzy</t>
  </si>
  <si>
    <t>2/35</t>
  </si>
  <si>
    <t>krawiec</t>
  </si>
  <si>
    <t>2/36</t>
  </si>
  <si>
    <t>krawcowa</t>
  </si>
  <si>
    <t>2/37</t>
  </si>
  <si>
    <t>scenografia</t>
  </si>
  <si>
    <t>2/38</t>
  </si>
  <si>
    <t>toaleta damska/niepełnosprawnych</t>
  </si>
  <si>
    <t>2/39</t>
  </si>
  <si>
    <t>2/40</t>
  </si>
  <si>
    <t>szatnia orkiestry 5os.</t>
  </si>
  <si>
    <t>2/41</t>
  </si>
  <si>
    <t>2/42</t>
  </si>
  <si>
    <t>sala prób muzycznych</t>
  </si>
  <si>
    <t>2/43</t>
  </si>
  <si>
    <t>magazyn kostiumów</t>
  </si>
  <si>
    <t>2/44</t>
  </si>
  <si>
    <t>2/45</t>
  </si>
  <si>
    <t>2/46</t>
  </si>
  <si>
    <t>2/47</t>
  </si>
  <si>
    <t>2/48</t>
  </si>
  <si>
    <t>2/49</t>
  </si>
  <si>
    <t>2/50</t>
  </si>
  <si>
    <t>2/51</t>
  </si>
  <si>
    <t>2/52</t>
  </si>
  <si>
    <t>2/53</t>
  </si>
  <si>
    <t>2/54</t>
  </si>
  <si>
    <t>2/55</t>
  </si>
  <si>
    <t>KONDYGNACJA 3</t>
  </si>
  <si>
    <t>3/1</t>
  </si>
  <si>
    <t>pokój gościnny</t>
  </si>
  <si>
    <t>3/2</t>
  </si>
  <si>
    <t>3/3</t>
  </si>
  <si>
    <t>sekcja zamówień publicznych</t>
  </si>
  <si>
    <t>3/4</t>
  </si>
  <si>
    <t>kierownik reklamy</t>
  </si>
  <si>
    <t>3/5</t>
  </si>
  <si>
    <t>dział promocji i reklamy</t>
  </si>
  <si>
    <t>3/6</t>
  </si>
  <si>
    <t>organizacja widowni</t>
  </si>
  <si>
    <t>3/7</t>
  </si>
  <si>
    <t>kierownik adm. i intendent</t>
  </si>
  <si>
    <t>3/8</t>
  </si>
  <si>
    <t>główna księgowa</t>
  </si>
  <si>
    <t>3/9</t>
  </si>
  <si>
    <t>księgowość</t>
  </si>
  <si>
    <t>3/10</t>
  </si>
  <si>
    <t>dyżurka straży</t>
  </si>
  <si>
    <t>3/11</t>
  </si>
  <si>
    <t>personel sprzątający 5 os.</t>
  </si>
  <si>
    <t>3/12</t>
  </si>
  <si>
    <t>magazyn środków czystości</t>
  </si>
  <si>
    <t>3/13</t>
  </si>
  <si>
    <t>pomieszczenie socjalne</t>
  </si>
  <si>
    <t>3/14</t>
  </si>
  <si>
    <t>toaleta niepełnosprawnych</t>
  </si>
  <si>
    <t>3/15</t>
  </si>
  <si>
    <t>3/16</t>
  </si>
  <si>
    <t>3/17</t>
  </si>
  <si>
    <t>studium</t>
  </si>
  <si>
    <t>3/18</t>
  </si>
  <si>
    <t>dział spraw pracowników</t>
  </si>
  <si>
    <t>3/19</t>
  </si>
  <si>
    <t>impresariat</t>
  </si>
  <si>
    <t>3/20</t>
  </si>
  <si>
    <t>kierownictwo muzyczne</t>
  </si>
  <si>
    <t>3/21</t>
  </si>
  <si>
    <t>kierownictwo literackie</t>
  </si>
  <si>
    <t>3/22</t>
  </si>
  <si>
    <t>gabinet dyrektora</t>
  </si>
  <si>
    <t>3/23</t>
  </si>
  <si>
    <t>sekretariat</t>
  </si>
  <si>
    <t>3/24</t>
  </si>
  <si>
    <t>3/25</t>
  </si>
  <si>
    <t>gabinet zastępcy dyrektora</t>
  </si>
  <si>
    <t>3/26</t>
  </si>
  <si>
    <t>3/27</t>
  </si>
  <si>
    <t>3/28</t>
  </si>
  <si>
    <t>magazyn materiałów</t>
  </si>
  <si>
    <t>3/29</t>
  </si>
  <si>
    <t>warsztat stolarsko – ślusarski</t>
  </si>
  <si>
    <t>24+24</t>
  </si>
  <si>
    <t>3/30</t>
  </si>
  <si>
    <t>magazyn tapicerski</t>
  </si>
  <si>
    <t>3/31</t>
  </si>
  <si>
    <t>archiwum artystyczne</t>
  </si>
  <si>
    <t>3/32</t>
  </si>
  <si>
    <t>archiwum dokumentów</t>
  </si>
  <si>
    <t>3/33</t>
  </si>
  <si>
    <t>3/34</t>
  </si>
  <si>
    <t>3/35</t>
  </si>
  <si>
    <t>3/36</t>
  </si>
  <si>
    <t>3/37</t>
  </si>
  <si>
    <t>3/38</t>
  </si>
  <si>
    <t>3/39</t>
  </si>
  <si>
    <t>3/40</t>
  </si>
  <si>
    <t>3/41</t>
  </si>
  <si>
    <t>3/42</t>
  </si>
  <si>
    <t>3/43</t>
  </si>
  <si>
    <t>KONDYGNACJA 4</t>
  </si>
  <si>
    <t>4/1</t>
  </si>
  <si>
    <t>4/2</t>
  </si>
  <si>
    <t>4/3</t>
  </si>
  <si>
    <t>4/4</t>
  </si>
  <si>
    <t>recepcja</t>
  </si>
  <si>
    <t>4/5</t>
  </si>
  <si>
    <t>pomieszczenie pomocnicze</t>
  </si>
  <si>
    <t>4/6</t>
  </si>
  <si>
    <t>powierzchnia biurowa</t>
  </si>
  <si>
    <t>4/7</t>
  </si>
  <si>
    <t>4/8</t>
  </si>
  <si>
    <t>4/9</t>
  </si>
  <si>
    <t>4/10</t>
  </si>
  <si>
    <t>4/11</t>
  </si>
  <si>
    <t>4/12</t>
  </si>
  <si>
    <t>4/13</t>
  </si>
  <si>
    <t>4/14</t>
  </si>
  <si>
    <t>4/15</t>
  </si>
  <si>
    <t>4/16</t>
  </si>
  <si>
    <t>4/17</t>
  </si>
  <si>
    <t>restauracja</t>
  </si>
  <si>
    <t>4/18</t>
  </si>
  <si>
    <t>zaplecze restauracji</t>
  </si>
  <si>
    <t>4/19</t>
  </si>
  <si>
    <t>4/20</t>
  </si>
  <si>
    <t>4/21</t>
  </si>
  <si>
    <t>4/22</t>
  </si>
  <si>
    <t>4/23</t>
  </si>
  <si>
    <t>4/24</t>
  </si>
  <si>
    <t>KONDYGNACJA 5</t>
  </si>
  <si>
    <t>5/1</t>
  </si>
  <si>
    <t>5/2</t>
  </si>
  <si>
    <t>5/3</t>
  </si>
  <si>
    <t>5/4</t>
  </si>
  <si>
    <t>recepcja / przedsionek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</si>
  <si>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</si>
  <si>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</si>
  <si>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</si>
  <si>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</si>
  <si>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</si>
  <si>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</si>
  <si>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</si>
  <si>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</si>
  <si>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</si>
  <si>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</si>
  <si>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</si>
  <si>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5/16</t>
  </si>
  <si>
    <t>5/17</t>
  </si>
  <si>
    <t>5/18</t>
  </si>
  <si>
    <t>5/19</t>
  </si>
  <si>
    <t>5/20</t>
  </si>
  <si>
    <t>5/21</t>
  </si>
  <si>
    <t xml:space="preserve">wg programu przedstawionego przez TŻ </t>
  </si>
  <si>
    <t xml:space="preserve">brak wytycznych, powierzchnia wynika z obowiązujących przepisów </t>
  </si>
  <si>
    <t>udział % w budynku</t>
  </si>
  <si>
    <t xml:space="preserve">udział % w budynku po skorygowaniu udziału w pow. wspólnych </t>
  </si>
  <si>
    <t>Obliczenia łącznych powierzchni DLA KONDYGNACJI OD K-1 DO K5 wg. koncepcji planowanego budynku</t>
  </si>
  <si>
    <r>
      <t>powierzchnia [m</t>
    </r>
    <r>
      <rPr>
        <b/>
        <vertAlign val="superscript"/>
        <sz val="12"/>
        <color indexed="8"/>
        <rFont val="Arial Black"/>
        <family val="2"/>
      </rPr>
      <t>2</t>
    </r>
    <r>
      <rPr>
        <b/>
        <sz val="12"/>
        <color indexed="8"/>
        <rFont val="Arial Black"/>
        <family val="2"/>
      </rPr>
      <t>]</t>
    </r>
  </si>
  <si>
    <r>
      <t>kubatura [m</t>
    </r>
    <r>
      <rPr>
        <b/>
        <vertAlign val="superscript"/>
        <sz val="12"/>
        <color indexed="8"/>
        <rFont val="Arial Black"/>
        <family val="2"/>
      </rPr>
      <t>3</t>
    </r>
    <r>
      <rPr>
        <b/>
        <sz val="12"/>
        <color indexed="8"/>
        <rFont val="Arial Black"/>
        <family val="2"/>
      </rPr>
      <t>]</t>
    </r>
  </si>
  <si>
    <t xml:space="preserve">Obliczenia łącznych powierzchni DLA KONDYGNACJI OD K-1 DO K5 po skorygowaniu udziału w pow. wspólnych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</si>
</sst>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407];[Red]\-#,##0.00\ [$€-407]"/>
    <numFmt numFmtId="165" formatCode="0.0%"/>
    <numFmt numFmtId="166" formatCode="0.000%"/>
    <numFmt numFmtId="167" formatCode="0.0000"/>
    <numFmt numFmtId="168" formatCode="0.000"/>
    <numFmt numFmtId="169" formatCode="0.0"/>
    <numFmt numFmtId="170" formatCode="0.0000000"/>
    <numFmt numFmtId="171" formatCode="0.000000"/>
    <numFmt numFmtId="172" formatCode="0.00000"/>
  </numFmts>
  <fonts count="50">
    <font>
      <sz val="10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9"/>
      <color indexed="8"/>
      <name val="Arial"/>
      <family val="2"/>
    </font>
    <font>
      <u val="single"/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 Black"/>
      <family val="2"/>
    </font>
    <font>
      <b/>
      <sz val="11"/>
      <color indexed="8"/>
      <name val="Arial Black"/>
      <family val="2"/>
    </font>
    <font>
      <b/>
      <sz val="12"/>
      <name val="Arial Black"/>
      <family val="2"/>
    </font>
    <font>
      <b/>
      <sz val="11"/>
      <name val="Arial Black"/>
      <family val="2"/>
    </font>
    <font>
      <sz val="12"/>
      <name val="Arial Black"/>
      <family val="2"/>
    </font>
    <font>
      <sz val="12"/>
      <color indexed="8"/>
      <name val="Arial Black"/>
      <family val="2"/>
    </font>
    <font>
      <b/>
      <u val="single"/>
      <sz val="12"/>
      <color indexed="8"/>
      <name val="Arial"/>
      <family val="2"/>
    </font>
    <font>
      <b/>
      <vertAlign val="superscript"/>
      <sz val="12"/>
      <color indexed="8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0" borderId="0">
      <alignment/>
      <protection/>
    </xf>
    <xf numFmtId="0" fontId="1" fillId="0" borderId="0">
      <alignment horizontal="center"/>
      <protection/>
    </xf>
    <xf numFmtId="0" fontId="1" fillId="0" borderId="0">
      <alignment horizontal="center" textRotation="90"/>
      <protection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ill="0" applyBorder="0" applyAlignment="0" applyProtection="0"/>
    <xf numFmtId="0" fontId="2" fillId="0" borderId="0">
      <alignment/>
      <protection/>
    </xf>
    <xf numFmtId="164" fontId="2" fillId="0" borderId="0">
      <alignment/>
      <protection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3" fillId="0" borderId="0" xfId="44">
      <alignment/>
      <protection/>
    </xf>
    <xf numFmtId="0" fontId="3" fillId="33" borderId="10" xfId="44" applyFont="1" applyFill="1" applyBorder="1">
      <alignment/>
      <protection/>
    </xf>
    <xf numFmtId="49" fontId="3" fillId="0" borderId="0" xfId="44" applyNumberFormat="1" applyFill="1" applyBorder="1">
      <alignment/>
      <protection/>
    </xf>
    <xf numFmtId="0" fontId="3" fillId="0" borderId="0" xfId="44" applyFill="1" applyBorder="1">
      <alignment/>
      <protection/>
    </xf>
    <xf numFmtId="0" fontId="4" fillId="0" borderId="0" xfId="44" applyFont="1" applyFill="1" applyBorder="1">
      <alignment/>
      <protection/>
    </xf>
    <xf numFmtId="0" fontId="3" fillId="34" borderId="10" xfId="44" applyFont="1" applyFill="1" applyBorder="1">
      <alignment/>
      <protection/>
    </xf>
    <xf numFmtId="0" fontId="3" fillId="0" borderId="0" xfId="44" applyFont="1" applyFill="1" applyBorder="1">
      <alignment/>
      <protection/>
    </xf>
    <xf numFmtId="49" fontId="3" fillId="0" borderId="0" xfId="44" applyNumberFormat="1">
      <alignment/>
      <protection/>
    </xf>
    <xf numFmtId="2" fontId="3" fillId="34" borderId="10" xfId="44" applyNumberFormat="1" applyFill="1" applyBorder="1">
      <alignment/>
      <protection/>
    </xf>
    <xf numFmtId="49" fontId="7" fillId="0" borderId="0" xfId="44" applyNumberFormat="1" applyFont="1">
      <alignment/>
      <protection/>
    </xf>
    <xf numFmtId="0" fontId="3" fillId="33" borderId="11" xfId="44" applyFont="1" applyFill="1" applyBorder="1">
      <alignment/>
      <protection/>
    </xf>
    <xf numFmtId="0" fontId="3" fillId="33" borderId="12" xfId="44" applyFont="1" applyFill="1" applyBorder="1">
      <alignment/>
      <protection/>
    </xf>
    <xf numFmtId="0" fontId="3" fillId="33" borderId="13" xfId="44" applyFont="1" applyFill="1" applyBorder="1">
      <alignment/>
      <protection/>
    </xf>
    <xf numFmtId="0" fontId="4" fillId="35" borderId="14" xfId="44" applyFont="1" applyFill="1" applyBorder="1">
      <alignment/>
      <protection/>
    </xf>
    <xf numFmtId="0" fontId="4" fillId="35" borderId="15" xfId="44" applyFont="1" applyFill="1" applyBorder="1">
      <alignment/>
      <protection/>
    </xf>
    <xf numFmtId="0" fontId="4" fillId="35" borderId="16" xfId="44" applyFont="1" applyFill="1" applyBorder="1">
      <alignment/>
      <protection/>
    </xf>
    <xf numFmtId="0" fontId="25" fillId="35" borderId="14" xfId="44" applyFont="1" applyFill="1" applyBorder="1">
      <alignment/>
      <protection/>
    </xf>
    <xf numFmtId="0" fontId="25" fillId="35" borderId="15" xfId="44" applyFont="1" applyFill="1" applyBorder="1">
      <alignment/>
      <protection/>
    </xf>
    <xf numFmtId="0" fontId="25" fillId="35" borderId="16" xfId="44" applyFont="1" applyFill="1" applyBorder="1">
      <alignment/>
      <protection/>
    </xf>
    <xf numFmtId="0" fontId="4" fillId="35" borderId="17" xfId="44" applyFont="1" applyFill="1" applyBorder="1">
      <alignment/>
      <protection/>
    </xf>
    <xf numFmtId="0" fontId="4" fillId="35" borderId="18" xfId="44" applyFont="1" applyFill="1" applyBorder="1">
      <alignment/>
      <protection/>
    </xf>
    <xf numFmtId="0" fontId="4" fillId="35" borderId="19" xfId="44" applyFont="1" applyFill="1" applyBorder="1">
      <alignment/>
      <protection/>
    </xf>
    <xf numFmtId="0" fontId="4" fillId="35" borderId="20" xfId="44" applyFont="1" applyFill="1" applyBorder="1">
      <alignment/>
      <protection/>
    </xf>
    <xf numFmtId="0" fontId="4" fillId="35" borderId="21" xfId="44" applyFont="1" applyFill="1" applyBorder="1">
      <alignment/>
      <protection/>
    </xf>
    <xf numFmtId="0" fontId="4" fillId="35" borderId="22" xfId="44" applyFont="1" applyFill="1" applyBorder="1">
      <alignment/>
      <protection/>
    </xf>
    <xf numFmtId="0" fontId="4" fillId="35" borderId="23" xfId="44" applyFont="1" applyFill="1" applyBorder="1">
      <alignment/>
      <protection/>
    </xf>
    <xf numFmtId="0" fontId="4" fillId="35" borderId="22" xfId="44" applyFont="1" applyFill="1" applyBorder="1" applyAlignment="1">
      <alignment horizontal="center"/>
      <protection/>
    </xf>
    <xf numFmtId="49" fontId="3" fillId="36" borderId="17" xfId="44" applyNumberFormat="1" applyFont="1" applyFill="1" applyBorder="1">
      <alignment/>
      <protection/>
    </xf>
    <xf numFmtId="49" fontId="3" fillId="36" borderId="24" xfId="44" applyNumberFormat="1" applyFont="1" applyFill="1" applyBorder="1">
      <alignment/>
      <protection/>
    </xf>
    <xf numFmtId="49" fontId="3" fillId="33" borderId="24" xfId="44" applyNumberFormat="1" applyFont="1" applyFill="1" applyBorder="1">
      <alignment/>
      <protection/>
    </xf>
    <xf numFmtId="49" fontId="3" fillId="33" borderId="18" xfId="44" applyNumberFormat="1" applyFont="1" applyFill="1" applyBorder="1">
      <alignment/>
      <protection/>
    </xf>
    <xf numFmtId="0" fontId="3" fillId="36" borderId="19" xfId="44" applyFont="1" applyFill="1" applyBorder="1">
      <alignment/>
      <protection/>
    </xf>
    <xf numFmtId="0" fontId="3" fillId="36" borderId="25" xfId="44" applyFont="1" applyFill="1" applyBorder="1">
      <alignment/>
      <protection/>
    </xf>
    <xf numFmtId="0" fontId="3" fillId="33" borderId="25" xfId="44" applyFont="1" applyFill="1" applyBorder="1">
      <alignment/>
      <protection/>
    </xf>
    <xf numFmtId="0" fontId="3" fillId="33" borderId="20" xfId="44" applyFont="1" applyFill="1" applyBorder="1">
      <alignment/>
      <protection/>
    </xf>
    <xf numFmtId="2" fontId="3" fillId="36" borderId="25" xfId="44" applyNumberFormat="1" applyFill="1" applyBorder="1">
      <alignment/>
      <protection/>
    </xf>
    <xf numFmtId="0" fontId="6" fillId="36" borderId="25" xfId="44" applyFont="1" applyFill="1" applyBorder="1" applyAlignment="1">
      <alignment horizontal="right"/>
      <protection/>
    </xf>
    <xf numFmtId="2" fontId="6" fillId="33" borderId="25" xfId="44" applyNumberFormat="1" applyFont="1" applyFill="1" applyBorder="1" applyAlignment="1">
      <alignment horizontal="right"/>
      <protection/>
    </xf>
    <xf numFmtId="2" fontId="6" fillId="33" borderId="20" xfId="44" applyNumberFormat="1" applyFont="1" applyFill="1" applyBorder="1" applyAlignment="1">
      <alignment horizontal="right"/>
      <protection/>
    </xf>
    <xf numFmtId="0" fontId="3" fillId="36" borderId="26" xfId="44" applyFont="1" applyFill="1" applyBorder="1">
      <alignment/>
      <protection/>
    </xf>
    <xf numFmtId="0" fontId="3" fillId="34" borderId="11" xfId="44" applyFont="1" applyFill="1" applyBorder="1">
      <alignment/>
      <protection/>
    </xf>
    <xf numFmtId="0" fontId="4" fillId="35" borderId="27" xfId="44" applyFont="1" applyFill="1" applyBorder="1">
      <alignment/>
      <protection/>
    </xf>
    <xf numFmtId="0" fontId="26" fillId="35" borderId="14" xfId="44" applyFont="1" applyFill="1" applyBorder="1">
      <alignment/>
      <protection/>
    </xf>
    <xf numFmtId="0" fontId="26" fillId="35" borderId="15" xfId="44" applyFont="1" applyFill="1" applyBorder="1">
      <alignment/>
      <protection/>
    </xf>
    <xf numFmtId="0" fontId="26" fillId="35" borderId="16" xfId="44" applyFont="1" applyFill="1" applyBorder="1">
      <alignment/>
      <protection/>
    </xf>
    <xf numFmtId="0" fontId="29" fillId="0" borderId="28" xfId="44" applyFont="1" applyFill="1" applyBorder="1">
      <alignment/>
      <protection/>
    </xf>
    <xf numFmtId="0" fontId="29" fillId="0" borderId="29" xfId="44" applyFont="1" applyFill="1" applyBorder="1">
      <alignment/>
      <protection/>
    </xf>
    <xf numFmtId="49" fontId="3" fillId="36" borderId="30" xfId="44" applyNumberFormat="1" applyFont="1" applyFill="1" applyBorder="1">
      <alignment/>
      <protection/>
    </xf>
    <xf numFmtId="49" fontId="3" fillId="36" borderId="18" xfId="44" applyNumberFormat="1" applyFont="1" applyFill="1" applyBorder="1">
      <alignment/>
      <protection/>
    </xf>
    <xf numFmtId="0" fontId="4" fillId="35" borderId="31" xfId="44" applyFont="1" applyFill="1" applyBorder="1">
      <alignment/>
      <protection/>
    </xf>
    <xf numFmtId="0" fontId="3" fillId="34" borderId="25" xfId="44" applyFont="1" applyFill="1" applyBorder="1">
      <alignment/>
      <protection/>
    </xf>
    <xf numFmtId="0" fontId="3" fillId="36" borderId="20" xfId="44" applyFont="1" applyFill="1" applyBorder="1">
      <alignment/>
      <protection/>
    </xf>
    <xf numFmtId="0" fontId="3" fillId="36" borderId="26" xfId="44" applyFill="1" applyBorder="1">
      <alignment/>
      <protection/>
    </xf>
    <xf numFmtId="0" fontId="3" fillId="36" borderId="25" xfId="44" applyFill="1" applyBorder="1">
      <alignment/>
      <protection/>
    </xf>
    <xf numFmtId="0" fontId="3" fillId="36" borderId="25" xfId="44" applyFont="1" applyFill="1" applyBorder="1" applyAlignment="1">
      <alignment horizontal="right"/>
      <protection/>
    </xf>
    <xf numFmtId="0" fontId="4" fillId="35" borderId="32" xfId="44" applyFont="1" applyFill="1" applyBorder="1">
      <alignment/>
      <protection/>
    </xf>
    <xf numFmtId="0" fontId="3" fillId="36" borderId="33" xfId="44" applyFont="1" applyFill="1" applyBorder="1">
      <alignment/>
      <protection/>
    </xf>
    <xf numFmtId="0" fontId="3" fillId="36" borderId="34" xfId="44" applyFont="1" applyFill="1" applyBorder="1">
      <alignment/>
      <protection/>
    </xf>
    <xf numFmtId="0" fontId="3" fillId="33" borderId="34" xfId="44" applyFont="1" applyFill="1" applyBorder="1">
      <alignment/>
      <protection/>
    </xf>
    <xf numFmtId="0" fontId="3" fillId="36" borderId="32" xfId="44" applyFont="1" applyFill="1" applyBorder="1">
      <alignment/>
      <protection/>
    </xf>
    <xf numFmtId="0" fontId="3" fillId="36" borderId="26" xfId="44" applyFill="1" applyBorder="1">
      <alignment/>
      <protection/>
    </xf>
    <xf numFmtId="0" fontId="3" fillId="36" borderId="25" xfId="44" applyFill="1" applyBorder="1">
      <alignment/>
      <protection/>
    </xf>
    <xf numFmtId="0" fontId="6" fillId="36" borderId="20" xfId="44" applyFont="1" applyFill="1" applyBorder="1" applyAlignment="1">
      <alignment horizontal="right"/>
      <protection/>
    </xf>
    <xf numFmtId="2" fontId="3" fillId="36" borderId="30" xfId="44" applyNumberFormat="1" applyFill="1" applyBorder="1">
      <alignment/>
      <protection/>
    </xf>
    <xf numFmtId="2" fontId="3" fillId="36" borderId="24" xfId="44" applyNumberFormat="1" applyFill="1" applyBorder="1">
      <alignment/>
      <protection/>
    </xf>
    <xf numFmtId="0" fontId="3" fillId="36" borderId="24" xfId="44" applyFont="1" applyFill="1" applyBorder="1">
      <alignment/>
      <protection/>
    </xf>
    <xf numFmtId="0" fontId="3" fillId="34" borderId="24" xfId="44" applyFont="1" applyFill="1" applyBorder="1">
      <alignment/>
      <protection/>
    </xf>
    <xf numFmtId="0" fontId="3" fillId="33" borderId="24" xfId="44" applyFont="1" applyFill="1" applyBorder="1">
      <alignment/>
      <protection/>
    </xf>
    <xf numFmtId="0" fontId="3" fillId="36" borderId="18" xfId="44" applyFont="1" applyFill="1" applyBorder="1">
      <alignment/>
      <protection/>
    </xf>
    <xf numFmtId="0" fontId="26" fillId="34" borderId="24" xfId="44" applyFont="1" applyFill="1" applyBorder="1">
      <alignment/>
      <protection/>
    </xf>
    <xf numFmtId="0" fontId="26" fillId="33" borderId="24" xfId="44" applyFont="1" applyFill="1" applyBorder="1">
      <alignment/>
      <protection/>
    </xf>
    <xf numFmtId="0" fontId="26" fillId="0" borderId="18" xfId="44" applyFont="1" applyFill="1" applyBorder="1">
      <alignment/>
      <protection/>
    </xf>
    <xf numFmtId="0" fontId="25" fillId="34" borderId="25" xfId="44" applyFont="1" applyFill="1" applyBorder="1">
      <alignment/>
      <protection/>
    </xf>
    <xf numFmtId="0" fontId="25" fillId="33" borderId="25" xfId="44" applyFont="1" applyFill="1" applyBorder="1">
      <alignment/>
      <protection/>
    </xf>
    <xf numFmtId="0" fontId="30" fillId="0" borderId="28" xfId="44" applyFont="1" applyFill="1" applyBorder="1">
      <alignment/>
      <protection/>
    </xf>
    <xf numFmtId="0" fontId="30" fillId="0" borderId="29" xfId="44" applyFont="1" applyFill="1" applyBorder="1">
      <alignment/>
      <protection/>
    </xf>
    <xf numFmtId="0" fontId="25" fillId="0" borderId="20" xfId="44" applyFont="1" applyFill="1" applyBorder="1">
      <alignment/>
      <protection/>
    </xf>
    <xf numFmtId="2" fontId="4" fillId="35" borderId="19" xfId="44" applyNumberFormat="1" applyFont="1" applyFill="1" applyBorder="1">
      <alignment/>
      <protection/>
    </xf>
    <xf numFmtId="2" fontId="4" fillId="35" borderId="20" xfId="44" applyNumberFormat="1" applyFont="1" applyFill="1" applyBorder="1">
      <alignment/>
      <protection/>
    </xf>
    <xf numFmtId="2" fontId="3" fillId="36" borderId="19" xfId="44" applyNumberFormat="1" applyFont="1" applyFill="1" applyBorder="1">
      <alignment/>
      <protection/>
    </xf>
    <xf numFmtId="2" fontId="3" fillId="36" borderId="25" xfId="44" applyNumberFormat="1" applyFont="1" applyFill="1" applyBorder="1">
      <alignment/>
      <protection/>
    </xf>
    <xf numFmtId="2" fontId="3" fillId="33" borderId="25" xfId="44" applyNumberFormat="1" applyFont="1" applyFill="1" applyBorder="1">
      <alignment/>
      <protection/>
    </xf>
    <xf numFmtId="2" fontId="3" fillId="33" borderId="20" xfId="44" applyNumberFormat="1" applyFont="1" applyFill="1" applyBorder="1">
      <alignment/>
      <protection/>
    </xf>
    <xf numFmtId="2" fontId="3" fillId="0" borderId="0" xfId="44" applyNumberFormat="1" applyFill="1" applyBorder="1">
      <alignment/>
      <protection/>
    </xf>
    <xf numFmtId="2" fontId="3" fillId="0" borderId="0" xfId="44" applyNumberFormat="1">
      <alignment/>
      <protection/>
    </xf>
    <xf numFmtId="2" fontId="3" fillId="36" borderId="26" xfId="44" applyNumberFormat="1" applyFont="1" applyFill="1" applyBorder="1">
      <alignment/>
      <protection/>
    </xf>
    <xf numFmtId="2" fontId="3" fillId="34" borderId="25" xfId="44" applyNumberFormat="1" applyFont="1" applyFill="1" applyBorder="1">
      <alignment/>
      <protection/>
    </xf>
    <xf numFmtId="2" fontId="3" fillId="36" borderId="20" xfId="44" applyNumberFormat="1" applyFont="1" applyFill="1" applyBorder="1">
      <alignment/>
      <protection/>
    </xf>
    <xf numFmtId="2" fontId="25" fillId="0" borderId="20" xfId="44" applyNumberFormat="1" applyFont="1" applyFill="1" applyBorder="1">
      <alignment/>
      <protection/>
    </xf>
    <xf numFmtId="2" fontId="0" fillId="0" borderId="0" xfId="0" applyNumberFormat="1" applyAlignment="1">
      <alignment/>
    </xf>
    <xf numFmtId="49" fontId="3" fillId="36" borderId="35" xfId="44" applyNumberFormat="1" applyFont="1" applyFill="1" applyBorder="1">
      <alignment/>
      <protection/>
    </xf>
    <xf numFmtId="0" fontId="3" fillId="36" borderId="36" xfId="44" applyFont="1" applyFill="1" applyBorder="1">
      <alignment/>
      <protection/>
    </xf>
    <xf numFmtId="2" fontId="3" fillId="36" borderId="36" xfId="44" applyNumberFormat="1" applyFill="1" applyBorder="1">
      <alignment/>
      <protection/>
    </xf>
    <xf numFmtId="0" fontId="6" fillId="36" borderId="36" xfId="44" applyFont="1" applyFill="1" applyBorder="1" applyAlignment="1">
      <alignment horizontal="right"/>
      <protection/>
    </xf>
    <xf numFmtId="2" fontId="3" fillId="36" borderId="36" xfId="44" applyNumberFormat="1" applyFont="1" applyFill="1" applyBorder="1">
      <alignment/>
      <protection/>
    </xf>
    <xf numFmtId="0" fontId="6" fillId="36" borderId="26" xfId="44" applyFont="1" applyFill="1" applyBorder="1" applyAlignment="1">
      <alignment horizontal="right"/>
      <protection/>
    </xf>
    <xf numFmtId="49" fontId="3" fillId="33" borderId="17" xfId="44" applyNumberFormat="1" applyFont="1" applyFill="1" applyBorder="1">
      <alignment/>
      <protection/>
    </xf>
    <xf numFmtId="0" fontId="3" fillId="33" borderId="19" xfId="44" applyFont="1" applyFill="1" applyBorder="1">
      <alignment/>
      <protection/>
    </xf>
    <xf numFmtId="2" fontId="6" fillId="33" borderId="19" xfId="44" applyNumberFormat="1" applyFont="1" applyFill="1" applyBorder="1" applyAlignment="1">
      <alignment horizontal="right"/>
      <protection/>
    </xf>
    <xf numFmtId="2" fontId="3" fillId="33" borderId="19" xfId="44" applyNumberFormat="1" applyFont="1" applyFill="1" applyBorder="1">
      <alignment/>
      <protection/>
    </xf>
    <xf numFmtId="0" fontId="28" fillId="36" borderId="22" xfId="44" applyFont="1" applyFill="1" applyBorder="1">
      <alignment/>
      <protection/>
    </xf>
    <xf numFmtId="0" fontId="27" fillId="36" borderId="37" xfId="44" applyFont="1" applyFill="1" applyBorder="1">
      <alignment/>
      <protection/>
    </xf>
    <xf numFmtId="0" fontId="29" fillId="0" borderId="38" xfId="44" applyFont="1" applyFill="1" applyBorder="1">
      <alignment/>
      <protection/>
    </xf>
    <xf numFmtId="0" fontId="29" fillId="0" borderId="37" xfId="44" applyFont="1" applyFill="1" applyBorder="1">
      <alignment/>
      <protection/>
    </xf>
    <xf numFmtId="2" fontId="27" fillId="36" borderId="37" xfId="44" applyNumberFormat="1" applyFont="1" applyFill="1" applyBorder="1">
      <alignment/>
      <protection/>
    </xf>
    <xf numFmtId="0" fontId="28" fillId="0" borderId="39" xfId="44" applyFont="1" applyFill="1" applyBorder="1">
      <alignment/>
      <protection/>
    </xf>
    <xf numFmtId="0" fontId="27" fillId="0" borderId="29" xfId="44" applyFont="1" applyFill="1" applyBorder="1">
      <alignment/>
      <protection/>
    </xf>
    <xf numFmtId="2" fontId="27" fillId="0" borderId="29" xfId="44" applyNumberFormat="1" applyFont="1" applyFill="1" applyBorder="1">
      <alignment/>
      <protection/>
    </xf>
    <xf numFmtId="0" fontId="28" fillId="33" borderId="39" xfId="44" applyFont="1" applyFill="1" applyBorder="1">
      <alignment/>
      <protection/>
    </xf>
    <xf numFmtId="0" fontId="27" fillId="33" borderId="29" xfId="44" applyFont="1" applyFill="1" applyBorder="1">
      <alignment/>
      <protection/>
    </xf>
    <xf numFmtId="2" fontId="27" fillId="33" borderId="29" xfId="44" applyNumberFormat="1" applyFont="1" applyFill="1" applyBorder="1">
      <alignment/>
      <protection/>
    </xf>
    <xf numFmtId="0" fontId="3" fillId="36" borderId="40" xfId="44" applyFont="1" applyFill="1" applyBorder="1">
      <alignment/>
      <protection/>
    </xf>
    <xf numFmtId="0" fontId="3" fillId="36" borderId="35" xfId="44" applyFont="1" applyFill="1" applyBorder="1">
      <alignment/>
      <protection/>
    </xf>
    <xf numFmtId="0" fontId="3" fillId="36" borderId="30" xfId="44" applyFont="1" applyFill="1" applyBorder="1">
      <alignment/>
      <protection/>
    </xf>
    <xf numFmtId="49" fontId="3" fillId="34" borderId="17" xfId="44" applyNumberFormat="1" applyFont="1" applyFill="1" applyBorder="1">
      <alignment/>
      <protection/>
    </xf>
    <xf numFmtId="0" fontId="3" fillId="34" borderId="41" xfId="44" applyFont="1" applyFill="1" applyBorder="1">
      <alignment/>
      <protection/>
    </xf>
    <xf numFmtId="0" fontId="3" fillId="34" borderId="17" xfId="44" applyFont="1" applyFill="1" applyBorder="1">
      <alignment/>
      <protection/>
    </xf>
    <xf numFmtId="0" fontId="6" fillId="34" borderId="19" xfId="44" applyFont="1" applyFill="1" applyBorder="1" applyAlignment="1">
      <alignment horizontal="right"/>
      <protection/>
    </xf>
    <xf numFmtId="0" fontId="3" fillId="34" borderId="19" xfId="44" applyFont="1" applyFill="1" applyBorder="1">
      <alignment/>
      <protection/>
    </xf>
    <xf numFmtId="2" fontId="3" fillId="34" borderId="19" xfId="44" applyNumberFormat="1" applyFont="1" applyFill="1" applyBorder="1">
      <alignment/>
      <protection/>
    </xf>
    <xf numFmtId="49" fontId="3" fillId="34" borderId="18" xfId="44" applyNumberFormat="1" applyFont="1" applyFill="1" applyBorder="1">
      <alignment/>
      <protection/>
    </xf>
    <xf numFmtId="0" fontId="3" fillId="34" borderId="32" xfId="44" applyFont="1" applyFill="1" applyBorder="1">
      <alignment/>
      <protection/>
    </xf>
    <xf numFmtId="0" fontId="3" fillId="34" borderId="18" xfId="44" applyFont="1" applyFill="1" applyBorder="1">
      <alignment/>
      <protection/>
    </xf>
    <xf numFmtId="0" fontId="6" fillId="34" borderId="20" xfId="44" applyFont="1" applyFill="1" applyBorder="1" applyAlignment="1">
      <alignment horizontal="right"/>
      <protection/>
    </xf>
    <xf numFmtId="0" fontId="3" fillId="34" borderId="20" xfId="44" applyFont="1" applyFill="1" applyBorder="1">
      <alignment/>
      <protection/>
    </xf>
    <xf numFmtId="2" fontId="3" fillId="34" borderId="20" xfId="44" applyNumberFormat="1" applyFont="1" applyFill="1" applyBorder="1">
      <alignment/>
      <protection/>
    </xf>
    <xf numFmtId="0" fontId="3" fillId="33" borderId="41" xfId="44" applyFont="1" applyFill="1" applyBorder="1">
      <alignment/>
      <protection/>
    </xf>
    <xf numFmtId="0" fontId="3" fillId="33" borderId="17" xfId="44" applyFont="1" applyFill="1" applyBorder="1">
      <alignment/>
      <protection/>
    </xf>
    <xf numFmtId="0" fontId="3" fillId="33" borderId="32" xfId="44" applyFont="1" applyFill="1" applyBorder="1">
      <alignment/>
      <protection/>
    </xf>
    <xf numFmtId="0" fontId="3" fillId="33" borderId="18" xfId="44" applyFont="1" applyFill="1" applyBorder="1">
      <alignment/>
      <protection/>
    </xf>
    <xf numFmtId="2" fontId="25" fillId="34" borderId="26" xfId="44" applyNumberFormat="1" applyFont="1" applyFill="1" applyBorder="1">
      <alignment/>
      <protection/>
    </xf>
    <xf numFmtId="0" fontId="26" fillId="36" borderId="42" xfId="44" applyFont="1" applyFill="1" applyBorder="1">
      <alignment/>
      <protection/>
    </xf>
    <xf numFmtId="2" fontId="25" fillId="36" borderId="22" xfId="44" applyNumberFormat="1" applyFont="1" applyFill="1" applyBorder="1">
      <alignment/>
      <protection/>
    </xf>
    <xf numFmtId="0" fontId="30" fillId="0" borderId="38" xfId="44" applyFont="1" applyFill="1" applyBorder="1">
      <alignment/>
      <protection/>
    </xf>
    <xf numFmtId="0" fontId="30" fillId="0" borderId="37" xfId="44" applyFont="1" applyFill="1" applyBorder="1">
      <alignment/>
      <protection/>
    </xf>
    <xf numFmtId="2" fontId="25" fillId="36" borderId="37" xfId="44" applyNumberFormat="1" applyFont="1" applyFill="1" applyBorder="1">
      <alignment/>
      <protection/>
    </xf>
    <xf numFmtId="0" fontId="26" fillId="34" borderId="43" xfId="44" applyFont="1" applyFill="1" applyBorder="1">
      <alignment/>
      <protection/>
    </xf>
    <xf numFmtId="0" fontId="25" fillId="34" borderId="39" xfId="44" applyFont="1" applyFill="1" applyBorder="1">
      <alignment/>
      <protection/>
    </xf>
    <xf numFmtId="2" fontId="25" fillId="34" borderId="29" xfId="44" applyNumberFormat="1" applyFont="1" applyFill="1" applyBorder="1">
      <alignment/>
      <protection/>
    </xf>
    <xf numFmtId="0" fontId="26" fillId="0" borderId="43" xfId="44" applyFont="1" applyFill="1" applyBorder="1">
      <alignment/>
      <protection/>
    </xf>
    <xf numFmtId="0" fontId="25" fillId="0" borderId="39" xfId="44" applyFont="1" applyFill="1" applyBorder="1">
      <alignment/>
      <protection/>
    </xf>
    <xf numFmtId="2" fontId="25" fillId="0" borderId="29" xfId="44" applyNumberFormat="1" applyFont="1" applyFill="1" applyBorder="1">
      <alignment/>
      <protection/>
    </xf>
    <xf numFmtId="0" fontId="26" fillId="33" borderId="43" xfId="44" applyFont="1" applyFill="1" applyBorder="1">
      <alignment/>
      <protection/>
    </xf>
    <xf numFmtId="0" fontId="25" fillId="33" borderId="39" xfId="44" applyFont="1" applyFill="1" applyBorder="1">
      <alignment/>
      <protection/>
    </xf>
    <xf numFmtId="2" fontId="25" fillId="33" borderId="29" xfId="44" applyNumberFormat="1" applyFont="1" applyFill="1" applyBorder="1">
      <alignment/>
      <protection/>
    </xf>
    <xf numFmtId="0" fontId="3" fillId="33" borderId="44" xfId="44" applyFont="1" applyFill="1" applyBorder="1">
      <alignment/>
      <protection/>
    </xf>
    <xf numFmtId="0" fontId="3" fillId="34" borderId="12" xfId="44" applyFont="1" applyFill="1" applyBorder="1">
      <alignment/>
      <protection/>
    </xf>
    <xf numFmtId="0" fontId="3" fillId="34" borderId="44" xfId="44" applyFont="1" applyFill="1" applyBorder="1">
      <alignment/>
      <protection/>
    </xf>
    <xf numFmtId="0" fontId="4" fillId="35" borderId="45" xfId="44" applyFont="1" applyFill="1" applyBorder="1">
      <alignment/>
      <protection/>
    </xf>
    <xf numFmtId="0" fontId="4" fillId="35" borderId="46" xfId="44" applyFont="1" applyFill="1" applyBorder="1">
      <alignment/>
      <protection/>
    </xf>
    <xf numFmtId="2" fontId="4" fillId="35" borderId="17" xfId="44" applyNumberFormat="1" applyFont="1" applyFill="1" applyBorder="1">
      <alignment/>
      <protection/>
    </xf>
    <xf numFmtId="2" fontId="4" fillId="35" borderId="18" xfId="44" applyNumberFormat="1" applyFont="1" applyFill="1" applyBorder="1">
      <alignment/>
      <protection/>
    </xf>
    <xf numFmtId="49" fontId="3" fillId="36" borderId="47" xfId="44" applyNumberFormat="1" applyFont="1" applyFill="1" applyBorder="1">
      <alignment/>
      <protection/>
    </xf>
    <xf numFmtId="49" fontId="3" fillId="36" borderId="48" xfId="44" applyNumberFormat="1" applyFont="1" applyFill="1" applyBorder="1">
      <alignment/>
      <protection/>
    </xf>
    <xf numFmtId="49" fontId="3" fillId="36" borderId="49" xfId="44" applyNumberFormat="1" applyFont="1" applyFill="1" applyBorder="1">
      <alignment/>
      <protection/>
    </xf>
    <xf numFmtId="49" fontId="3" fillId="34" borderId="47" xfId="44" applyNumberFormat="1" applyFont="1" applyFill="1" applyBorder="1">
      <alignment/>
      <protection/>
    </xf>
    <xf numFmtId="49" fontId="3" fillId="34" borderId="48" xfId="44" applyNumberFormat="1" applyFont="1" applyFill="1" applyBorder="1">
      <alignment/>
      <protection/>
    </xf>
    <xf numFmtId="49" fontId="3" fillId="34" borderId="49" xfId="44" applyNumberFormat="1" applyFont="1" applyFill="1" applyBorder="1">
      <alignment/>
      <protection/>
    </xf>
    <xf numFmtId="49" fontId="3" fillId="33" borderId="47" xfId="44" applyNumberFormat="1" applyFont="1" applyFill="1" applyBorder="1">
      <alignment/>
      <protection/>
    </xf>
    <xf numFmtId="49" fontId="3" fillId="33" borderId="48" xfId="44" applyNumberFormat="1" applyFont="1" applyFill="1" applyBorder="1">
      <alignment/>
      <protection/>
    </xf>
    <xf numFmtId="49" fontId="3" fillId="33" borderId="49" xfId="44" applyNumberFormat="1" applyFont="1" applyFill="1" applyBorder="1">
      <alignment/>
      <protection/>
    </xf>
    <xf numFmtId="0" fontId="3" fillId="36" borderId="17" xfId="44" applyFont="1" applyFill="1" applyBorder="1">
      <alignment/>
      <protection/>
    </xf>
    <xf numFmtId="0" fontId="3" fillId="34" borderId="30" xfId="44" applyFont="1" applyFill="1" applyBorder="1">
      <alignment/>
      <protection/>
    </xf>
    <xf numFmtId="0" fontId="3" fillId="33" borderId="30" xfId="44" applyFont="1" applyFill="1" applyBorder="1">
      <alignment/>
      <protection/>
    </xf>
    <xf numFmtId="2" fontId="3" fillId="36" borderId="20" xfId="44" applyNumberFormat="1" applyFill="1" applyBorder="1">
      <alignment/>
      <protection/>
    </xf>
    <xf numFmtId="0" fontId="3" fillId="34" borderId="26" xfId="44" applyFont="1" applyFill="1" applyBorder="1">
      <alignment/>
      <protection/>
    </xf>
    <xf numFmtId="2" fontId="3" fillId="34" borderId="25" xfId="44" applyNumberFormat="1" applyFill="1" applyBorder="1">
      <alignment/>
      <protection/>
    </xf>
    <xf numFmtId="2" fontId="3" fillId="34" borderId="20" xfId="44" applyNumberFormat="1" applyFill="1" applyBorder="1">
      <alignment/>
      <protection/>
    </xf>
    <xf numFmtId="2" fontId="3" fillId="33" borderId="26" xfId="44" applyNumberFormat="1" applyFill="1" applyBorder="1">
      <alignment/>
      <protection/>
    </xf>
    <xf numFmtId="2" fontId="3" fillId="33" borderId="25" xfId="44" applyNumberFormat="1" applyFill="1" applyBorder="1">
      <alignment/>
      <protection/>
    </xf>
    <xf numFmtId="0" fontId="6" fillId="36" borderId="17" xfId="44" applyFont="1" applyFill="1" applyBorder="1" applyAlignment="1">
      <alignment horizontal="right"/>
      <protection/>
    </xf>
    <xf numFmtId="0" fontId="6" fillId="36" borderId="24" xfId="44" applyFont="1" applyFill="1" applyBorder="1" applyAlignment="1">
      <alignment horizontal="right"/>
      <protection/>
    </xf>
    <xf numFmtId="0" fontId="3" fillId="36" borderId="24" xfId="44" applyFont="1" applyFill="1" applyBorder="1" applyAlignment="1">
      <alignment horizontal="right"/>
      <protection/>
    </xf>
    <xf numFmtId="0" fontId="6" fillId="36" borderId="18" xfId="44" applyFont="1" applyFill="1" applyBorder="1" applyAlignment="1">
      <alignment horizontal="right"/>
      <protection/>
    </xf>
    <xf numFmtId="0" fontId="6" fillId="34" borderId="30" xfId="44" applyFont="1" applyFill="1" applyBorder="1" applyAlignment="1">
      <alignment horizontal="right"/>
      <protection/>
    </xf>
    <xf numFmtId="0" fontId="6" fillId="34" borderId="24" xfId="44" applyFont="1" applyFill="1" applyBorder="1" applyAlignment="1">
      <alignment horizontal="right"/>
      <protection/>
    </xf>
    <xf numFmtId="0" fontId="6" fillId="34" borderId="18" xfId="44" applyFont="1" applyFill="1" applyBorder="1" applyAlignment="1">
      <alignment horizontal="right"/>
      <protection/>
    </xf>
    <xf numFmtId="2" fontId="6" fillId="33" borderId="30" xfId="44" applyNumberFormat="1" applyFont="1" applyFill="1" applyBorder="1" applyAlignment="1">
      <alignment horizontal="right"/>
      <protection/>
    </xf>
    <xf numFmtId="2" fontId="6" fillId="33" borderId="24" xfId="44" applyNumberFormat="1" applyFont="1" applyFill="1" applyBorder="1" applyAlignment="1">
      <alignment horizontal="right"/>
      <protection/>
    </xf>
    <xf numFmtId="2" fontId="6" fillId="33" borderId="18" xfId="44" applyNumberFormat="1" applyFont="1" applyFill="1" applyBorder="1" applyAlignment="1">
      <alignment horizontal="right"/>
      <protection/>
    </xf>
    <xf numFmtId="0" fontId="6" fillId="36" borderId="30" xfId="44" applyFont="1" applyFill="1" applyBorder="1" applyAlignment="1">
      <alignment horizontal="right"/>
      <protection/>
    </xf>
    <xf numFmtId="2" fontId="6" fillId="36" borderId="25" xfId="44" applyNumberFormat="1" applyFont="1" applyFill="1" applyBorder="1">
      <alignment/>
      <protection/>
    </xf>
    <xf numFmtId="2" fontId="3" fillId="34" borderId="26" xfId="44" applyNumberFormat="1" applyFont="1" applyFill="1" applyBorder="1">
      <alignment/>
      <protection/>
    </xf>
    <xf numFmtId="2" fontId="3" fillId="33" borderId="26" xfId="44" applyNumberFormat="1" applyFont="1" applyFill="1" applyBorder="1">
      <alignment/>
      <protection/>
    </xf>
    <xf numFmtId="0" fontId="3" fillId="36" borderId="20" xfId="44" applyFont="1" applyFill="1" applyBorder="1" applyAlignment="1">
      <alignment horizontal="right"/>
      <protection/>
    </xf>
    <xf numFmtId="0" fontId="3" fillId="33" borderId="26" xfId="44" applyFont="1" applyFill="1" applyBorder="1">
      <alignment/>
      <protection/>
    </xf>
    <xf numFmtId="2" fontId="6" fillId="36" borderId="19" xfId="44" applyNumberFormat="1" applyFont="1" applyFill="1" applyBorder="1">
      <alignment/>
      <protection/>
    </xf>
    <xf numFmtId="4" fontId="25" fillId="36" borderId="37" xfId="44" applyNumberFormat="1" applyFont="1" applyFill="1" applyBorder="1">
      <alignment/>
      <protection/>
    </xf>
    <xf numFmtId="2" fontId="25" fillId="36" borderId="16" xfId="44" applyNumberFormat="1" applyFont="1" applyFill="1" applyBorder="1">
      <alignment/>
      <protection/>
    </xf>
    <xf numFmtId="4" fontId="25" fillId="34" borderId="29" xfId="44" applyNumberFormat="1" applyFont="1" applyFill="1" applyBorder="1">
      <alignment/>
      <protection/>
    </xf>
    <xf numFmtId="2" fontId="25" fillId="34" borderId="50" xfId="44" applyNumberFormat="1" applyFont="1" applyFill="1" applyBorder="1">
      <alignment/>
      <protection/>
    </xf>
    <xf numFmtId="2" fontId="25" fillId="33" borderId="50" xfId="44" applyNumberFormat="1" applyFont="1" applyFill="1" applyBorder="1">
      <alignment/>
      <protection/>
    </xf>
    <xf numFmtId="2" fontId="25" fillId="0" borderId="50" xfId="44" applyNumberFormat="1" applyFont="1" applyFill="1" applyBorder="1">
      <alignment/>
      <protection/>
    </xf>
    <xf numFmtId="0" fontId="26" fillId="36" borderId="22" xfId="44" applyFont="1" applyFill="1" applyBorder="1">
      <alignment/>
      <protection/>
    </xf>
    <xf numFmtId="0" fontId="26" fillId="34" borderId="39" xfId="44" applyFont="1" applyFill="1" applyBorder="1">
      <alignment/>
      <protection/>
    </xf>
    <xf numFmtId="0" fontId="26" fillId="33" borderId="39" xfId="44" applyFont="1" applyFill="1" applyBorder="1">
      <alignment/>
      <protection/>
    </xf>
    <xf numFmtId="0" fontId="26" fillId="0" borderId="39" xfId="44" applyFont="1" applyFill="1" applyBorder="1">
      <alignment/>
      <protection/>
    </xf>
    <xf numFmtId="0" fontId="2" fillId="0" borderId="0" xfId="44" applyFont="1" applyFill="1" applyBorder="1">
      <alignment/>
      <protection/>
    </xf>
    <xf numFmtId="0" fontId="3" fillId="33" borderId="51" xfId="44" applyFont="1" applyFill="1" applyBorder="1">
      <alignment/>
      <protection/>
    </xf>
    <xf numFmtId="0" fontId="3" fillId="33" borderId="52" xfId="44" applyFont="1" applyFill="1" applyBorder="1">
      <alignment/>
      <protection/>
    </xf>
    <xf numFmtId="0" fontId="3" fillId="33" borderId="53" xfId="44" applyFont="1" applyFill="1" applyBorder="1">
      <alignment/>
      <protection/>
    </xf>
    <xf numFmtId="0" fontId="4" fillId="35" borderId="54" xfId="44" applyFont="1" applyFill="1" applyBorder="1">
      <alignment/>
      <protection/>
    </xf>
    <xf numFmtId="4" fontId="3" fillId="33" borderId="25" xfId="44" applyNumberFormat="1" applyFill="1" applyBorder="1">
      <alignment/>
      <protection/>
    </xf>
    <xf numFmtId="0" fontId="6" fillId="36" borderId="19" xfId="44" applyFont="1" applyFill="1" applyBorder="1" applyAlignment="1">
      <alignment horizontal="right"/>
      <protection/>
    </xf>
    <xf numFmtId="2" fontId="6" fillId="33" borderId="26" xfId="44" applyNumberFormat="1" applyFont="1" applyFill="1" applyBorder="1" applyAlignment="1">
      <alignment horizontal="right"/>
      <protection/>
    </xf>
    <xf numFmtId="2" fontId="6" fillId="36" borderId="26" xfId="44" applyNumberFormat="1" applyFont="1" applyFill="1" applyBorder="1" applyAlignment="1">
      <alignment horizontal="right"/>
      <protection/>
    </xf>
    <xf numFmtId="2" fontId="6" fillId="36" borderId="20" xfId="44" applyNumberFormat="1" applyFont="1" applyFill="1" applyBorder="1" applyAlignment="1">
      <alignment horizontal="right"/>
      <protection/>
    </xf>
    <xf numFmtId="0" fontId="26" fillId="36" borderId="14" xfId="44" applyFont="1" applyFill="1" applyBorder="1">
      <alignment/>
      <protection/>
    </xf>
    <xf numFmtId="0" fontId="26" fillId="33" borderId="55" xfId="44" applyFont="1" applyFill="1" applyBorder="1">
      <alignment/>
      <protection/>
    </xf>
    <xf numFmtId="0" fontId="26" fillId="0" borderId="55" xfId="44" applyFont="1" applyFill="1" applyBorder="1">
      <alignment/>
      <protection/>
    </xf>
    <xf numFmtId="0" fontId="25" fillId="36" borderId="15" xfId="44" applyFont="1" applyFill="1" applyBorder="1">
      <alignment/>
      <protection/>
    </xf>
    <xf numFmtId="0" fontId="25" fillId="33" borderId="56" xfId="44" applyFont="1" applyFill="1" applyBorder="1">
      <alignment/>
      <protection/>
    </xf>
    <xf numFmtId="0" fontId="25" fillId="0" borderId="56" xfId="44" applyFont="1" applyFill="1" applyBorder="1">
      <alignment/>
      <protection/>
    </xf>
    <xf numFmtId="0" fontId="4" fillId="35" borderId="39" xfId="44" applyFont="1" applyFill="1" applyBorder="1" applyAlignment="1">
      <alignment horizontal="center"/>
      <protection/>
    </xf>
    <xf numFmtId="49" fontId="3" fillId="33" borderId="30" xfId="44" applyNumberFormat="1" applyFont="1" applyFill="1" applyBorder="1">
      <alignment/>
      <protection/>
    </xf>
    <xf numFmtId="2" fontId="3" fillId="36" borderId="19" xfId="44" applyNumberFormat="1" applyFill="1" applyBorder="1">
      <alignment/>
      <protection/>
    </xf>
    <xf numFmtId="0" fontId="25" fillId="35" borderId="57" xfId="44" applyFont="1" applyFill="1" applyBorder="1">
      <alignment/>
      <protection/>
    </xf>
    <xf numFmtId="0" fontId="25" fillId="35" borderId="58" xfId="44" applyFont="1" applyFill="1" applyBorder="1">
      <alignment/>
      <protection/>
    </xf>
    <xf numFmtId="0" fontId="25" fillId="35" borderId="23" xfId="44" applyFont="1" applyFill="1" applyBorder="1">
      <alignment/>
      <protection/>
    </xf>
    <xf numFmtId="0" fontId="4" fillId="35" borderId="42" xfId="44" applyFont="1" applyFill="1" applyBorder="1">
      <alignment/>
      <protection/>
    </xf>
    <xf numFmtId="0" fontId="4" fillId="35" borderId="37" xfId="44" applyFont="1" applyFill="1" applyBorder="1">
      <alignment/>
      <protection/>
    </xf>
    <xf numFmtId="2" fontId="25" fillId="36" borderId="15" xfId="44" applyNumberFormat="1" applyFont="1" applyFill="1" applyBorder="1">
      <alignment/>
      <protection/>
    </xf>
    <xf numFmtId="2" fontId="25" fillId="33" borderId="56" xfId="44" applyNumberFormat="1" applyFont="1" applyFill="1" applyBorder="1">
      <alignment/>
      <protection/>
    </xf>
    <xf numFmtId="2" fontId="25" fillId="0" borderId="56" xfId="44" applyNumberFormat="1" applyFont="1" applyFill="1" applyBorder="1">
      <alignment/>
      <protection/>
    </xf>
    <xf numFmtId="0" fontId="3" fillId="34" borderId="51" xfId="44" applyFont="1" applyFill="1" applyBorder="1">
      <alignment/>
      <protection/>
    </xf>
    <xf numFmtId="0" fontId="3" fillId="33" borderId="59" xfId="44" applyFont="1" applyFill="1" applyBorder="1">
      <alignment/>
      <protection/>
    </xf>
    <xf numFmtId="0" fontId="3" fillId="34" borderId="52" xfId="44" applyFont="1" applyFill="1" applyBorder="1">
      <alignment/>
      <protection/>
    </xf>
    <xf numFmtId="0" fontId="3" fillId="34" borderId="13" xfId="44" applyFont="1" applyFill="1" applyBorder="1">
      <alignment/>
      <protection/>
    </xf>
    <xf numFmtId="0" fontId="3" fillId="34" borderId="53" xfId="44" applyFont="1" applyFill="1" applyBorder="1">
      <alignment/>
      <protection/>
    </xf>
    <xf numFmtId="2" fontId="3" fillId="34" borderId="44" xfId="44" applyNumberFormat="1" applyFill="1" applyBorder="1">
      <alignment/>
      <protection/>
    </xf>
    <xf numFmtId="0" fontId="3" fillId="34" borderId="59" xfId="44" applyFont="1" applyFill="1" applyBorder="1">
      <alignment/>
      <protection/>
    </xf>
    <xf numFmtId="0" fontId="3" fillId="33" borderId="55" xfId="44" applyFont="1" applyFill="1" applyBorder="1">
      <alignment/>
      <protection/>
    </xf>
    <xf numFmtId="0" fontId="3" fillId="33" borderId="56" xfId="44" applyFont="1" applyFill="1" applyBorder="1">
      <alignment/>
      <protection/>
    </xf>
    <xf numFmtId="2" fontId="3" fillId="33" borderId="56" xfId="44" applyNumberFormat="1" applyFill="1" applyBorder="1">
      <alignment/>
      <protection/>
    </xf>
    <xf numFmtId="0" fontId="3" fillId="33" borderId="50" xfId="44" applyFont="1" applyFill="1" applyBorder="1">
      <alignment/>
      <protection/>
    </xf>
    <xf numFmtId="0" fontId="26" fillId="34" borderId="14" xfId="44" applyFont="1" applyFill="1" applyBorder="1">
      <alignment/>
      <protection/>
    </xf>
    <xf numFmtId="0" fontId="25" fillId="34" borderId="15" xfId="44" applyFont="1" applyFill="1" applyBorder="1">
      <alignment/>
      <protection/>
    </xf>
    <xf numFmtId="0" fontId="29" fillId="0" borderId="38" xfId="0" applyFont="1" applyBorder="1" applyAlignment="1">
      <alignment/>
    </xf>
    <xf numFmtId="0" fontId="25" fillId="34" borderId="16" xfId="44" applyFont="1" applyFill="1" applyBorder="1">
      <alignment/>
      <protection/>
    </xf>
    <xf numFmtId="0" fontId="29" fillId="0" borderId="28" xfId="0" applyFont="1" applyBorder="1" applyAlignment="1">
      <alignment/>
    </xf>
    <xf numFmtId="0" fontId="25" fillId="33" borderId="50" xfId="44" applyFont="1" applyFill="1" applyBorder="1">
      <alignment/>
      <protection/>
    </xf>
    <xf numFmtId="0" fontId="30" fillId="0" borderId="28" xfId="44" applyFont="1" applyBorder="1">
      <alignment/>
      <protection/>
    </xf>
    <xf numFmtId="0" fontId="25" fillId="0" borderId="50" xfId="44" applyFont="1" applyFill="1" applyBorder="1">
      <alignment/>
      <protection/>
    </xf>
    <xf numFmtId="0" fontId="4" fillId="35" borderId="22" xfId="44" applyFont="1" applyFill="1" applyBorder="1" applyAlignment="1">
      <alignment horizontal="left"/>
      <protection/>
    </xf>
    <xf numFmtId="49" fontId="31" fillId="0" borderId="0" xfId="44" applyNumberFormat="1" applyFont="1">
      <alignment/>
      <protection/>
    </xf>
    <xf numFmtId="4" fontId="25" fillId="0" borderId="29" xfId="44" applyNumberFormat="1" applyFont="1" applyFill="1" applyBorder="1">
      <alignment/>
      <protection/>
    </xf>
    <xf numFmtId="0" fontId="25" fillId="35" borderId="22" xfId="44" applyFont="1" applyFill="1" applyBorder="1">
      <alignment/>
      <protection/>
    </xf>
    <xf numFmtId="0" fontId="26" fillId="36" borderId="30" xfId="44" applyFont="1" applyFill="1" applyBorder="1">
      <alignment/>
      <protection/>
    </xf>
    <xf numFmtId="49" fontId="25" fillId="35" borderId="37" xfId="44" applyNumberFormat="1" applyFont="1" applyFill="1" applyBorder="1" applyAlignment="1">
      <alignment vertical="center" wrapText="1"/>
      <protection/>
    </xf>
    <xf numFmtId="0" fontId="25" fillId="36" borderId="26" xfId="44" applyFont="1" applyFill="1" applyBorder="1">
      <alignment/>
      <protection/>
    </xf>
    <xf numFmtId="49" fontId="25" fillId="37" borderId="37" xfId="44" applyNumberFormat="1" applyFont="1" applyFill="1" applyBorder="1" applyAlignment="1">
      <alignment horizontal="center" vertical="center" wrapText="1"/>
      <protection/>
    </xf>
    <xf numFmtId="10" fontId="29" fillId="37" borderId="60" xfId="55" applyNumberFormat="1" applyFont="1" applyFill="1" applyBorder="1" applyAlignment="1">
      <alignment/>
    </xf>
    <xf numFmtId="10" fontId="29" fillId="37" borderId="61" xfId="55" applyNumberFormat="1" applyFont="1" applyFill="1" applyBorder="1" applyAlignment="1">
      <alignment/>
    </xf>
    <xf numFmtId="0" fontId="30" fillId="0" borderId="61" xfId="44" applyFont="1" applyBorder="1">
      <alignment/>
      <protection/>
    </xf>
    <xf numFmtId="0" fontId="30" fillId="0" borderId="62" xfId="44" applyFont="1" applyBorder="1">
      <alignment/>
      <protection/>
    </xf>
    <xf numFmtId="49" fontId="25" fillId="35" borderId="37" xfId="44" applyNumberFormat="1" applyFont="1" applyFill="1" applyBorder="1" applyAlignment="1">
      <alignment horizontal="center" vertical="center" wrapText="1"/>
      <protection/>
    </xf>
    <xf numFmtId="10" fontId="30" fillId="0" borderId="62" xfId="44" applyNumberFormat="1" applyFont="1" applyBorder="1">
      <alignment/>
      <protection/>
    </xf>
    <xf numFmtId="2" fontId="25" fillId="36" borderId="26" xfId="44" applyNumberFormat="1" applyFont="1" applyFill="1" applyBorder="1" applyAlignment="1">
      <alignment horizontal="right"/>
      <protection/>
    </xf>
    <xf numFmtId="2" fontId="25" fillId="34" borderId="25" xfId="44" applyNumberFormat="1" applyFont="1" applyFill="1" applyBorder="1" applyAlignment="1">
      <alignment horizontal="right"/>
      <protection/>
    </xf>
    <xf numFmtId="2" fontId="25" fillId="33" borderId="25" xfId="44" applyNumberFormat="1" applyFont="1" applyFill="1" applyBorder="1" applyAlignment="1">
      <alignment horizontal="right"/>
      <protection/>
    </xf>
    <xf numFmtId="2" fontId="25" fillId="0" borderId="20" xfId="44" applyNumberFormat="1" applyFont="1" applyFill="1" applyBorder="1" applyAlignment="1">
      <alignment horizontal="right"/>
      <protection/>
    </xf>
    <xf numFmtId="2" fontId="3" fillId="0" borderId="0" xfId="44" applyNumberFormat="1" applyAlignment="1">
      <alignment horizontal="right"/>
      <protection/>
    </xf>
    <xf numFmtId="2" fontId="25" fillId="35" borderId="37" xfId="44" applyNumberFormat="1" applyFont="1" applyFill="1" applyBorder="1" applyAlignment="1">
      <alignment horizontal="right" vertical="center" wrapText="1"/>
      <protection/>
    </xf>
    <xf numFmtId="10" fontId="30" fillId="0" borderId="61" xfId="44" applyNumberFormat="1" applyFont="1" applyBorder="1">
      <alignment/>
      <protection/>
    </xf>
    <xf numFmtId="10" fontId="3" fillId="0" borderId="0" xfId="44" applyNumberFormat="1">
      <alignment/>
      <protection/>
    </xf>
    <xf numFmtId="10" fontId="25" fillId="37" borderId="37" xfId="44" applyNumberFormat="1" applyFont="1" applyFill="1" applyBorder="1" applyAlignment="1">
      <alignment horizontal="center" vertical="center" wrapText="1"/>
      <protection/>
    </xf>
    <xf numFmtId="10" fontId="29" fillId="0" borderId="62" xfId="55" applyNumberFormat="1" applyFont="1" applyBorder="1" applyAlignment="1">
      <alignment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eading 1" xfId="45"/>
    <cellStyle name="Heading1 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Percent" xfId="55"/>
    <cellStyle name="Result 1" xfId="56"/>
    <cellStyle name="Result2 1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19"/>
  <sheetViews>
    <sheetView tabSelected="1" zoomScale="78" zoomScaleNormal="78" zoomScalePageLayoutView="0" workbookViewId="0" topLeftCell="A1">
      <selection activeCell="A14" sqref="A14"/>
    </sheetView>
  </sheetViews>
  <sheetFormatPr defaultColWidth="9.421875" defaultRowHeight="12.75"/>
  <cols>
    <col min="1" max="1" width="7.57421875" style="0" customWidth="1"/>
    <col min="2" max="2" width="8.28125" style="1" customWidth="1"/>
    <col min="3" max="3" width="60.00390625" style="1" customWidth="1"/>
    <col min="4" max="4" width="21.7109375" style="1" customWidth="1"/>
    <col min="5" max="5" width="62.00390625" style="1" customWidth="1"/>
    <col min="6" max="6" width="15.57421875" style="1" customWidth="1"/>
    <col min="7" max="7" width="19.00390625" style="85" customWidth="1"/>
    <col min="8" max="16384" width="9.421875" style="1" customWidth="1"/>
  </cols>
  <sheetData>
    <row r="1" spans="2:7" ht="20.25" thickBot="1">
      <c r="B1" s="17" t="s">
        <v>0</v>
      </c>
      <c r="C1" s="18"/>
      <c r="D1" s="18"/>
      <c r="E1" s="18"/>
      <c r="F1" s="18"/>
      <c r="G1" s="19"/>
    </row>
    <row r="2" spans="2:7" ht="18" thickBot="1">
      <c r="B2" s="20" t="s">
        <v>1</v>
      </c>
      <c r="C2" s="22" t="s">
        <v>2</v>
      </c>
      <c r="D2" s="24" t="s">
        <v>3</v>
      </c>
      <c r="E2" s="26"/>
      <c r="F2" s="22" t="s">
        <v>4</v>
      </c>
      <c r="G2" s="78" t="s">
        <v>5</v>
      </c>
    </row>
    <row r="3" spans="2:7" ht="15.75" thickBot="1">
      <c r="B3" s="21"/>
      <c r="C3" s="23"/>
      <c r="D3" s="25" t="s">
        <v>6</v>
      </c>
      <c r="E3" s="27" t="s">
        <v>390</v>
      </c>
      <c r="F3" s="23"/>
      <c r="G3" s="79"/>
    </row>
    <row r="4" spans="2:7" ht="14.25">
      <c r="B4" s="28" t="s">
        <v>7</v>
      </c>
      <c r="C4" s="32" t="s">
        <v>8</v>
      </c>
      <c r="D4" s="32">
        <v>158.43</v>
      </c>
      <c r="E4" s="32">
        <v>250</v>
      </c>
      <c r="F4" s="32">
        <v>3.1</v>
      </c>
      <c r="G4" s="80">
        <f aca="true" t="shared" si="0" ref="G4:G41">PRODUCT(D4,F4)</f>
        <v>491.13300000000004</v>
      </c>
    </row>
    <row r="5" spans="2:7" ht="14.25">
      <c r="B5" s="29" t="s">
        <v>9</v>
      </c>
      <c r="C5" s="33" t="s">
        <v>10</v>
      </c>
      <c r="D5" s="33">
        <v>62.77</v>
      </c>
      <c r="E5" s="33">
        <v>21</v>
      </c>
      <c r="F5" s="33">
        <v>3.1</v>
      </c>
      <c r="G5" s="81">
        <f t="shared" si="0"/>
        <v>194.58700000000002</v>
      </c>
    </row>
    <row r="6" spans="2:7" ht="14.25">
      <c r="B6" s="29" t="s">
        <v>11</v>
      </c>
      <c r="C6" s="33" t="s">
        <v>12</v>
      </c>
      <c r="D6" s="33">
        <v>14.55</v>
      </c>
      <c r="E6" s="33">
        <v>10</v>
      </c>
      <c r="F6" s="33">
        <v>3.1</v>
      </c>
      <c r="G6" s="81">
        <f t="shared" si="0"/>
        <v>45.105000000000004</v>
      </c>
    </row>
    <row r="7" spans="2:7" ht="14.25">
      <c r="B7" s="29" t="s">
        <v>13</v>
      </c>
      <c r="C7" s="33" t="s">
        <v>14</v>
      </c>
      <c r="D7" s="33">
        <v>23.94</v>
      </c>
      <c r="E7" s="37" t="s">
        <v>391</v>
      </c>
      <c r="F7" s="33">
        <v>3.1</v>
      </c>
      <c r="G7" s="81">
        <f t="shared" si="0"/>
        <v>74.21400000000001</v>
      </c>
    </row>
    <row r="8" spans="2:7" ht="14.25">
      <c r="B8" s="29" t="s">
        <v>16</v>
      </c>
      <c r="C8" s="33" t="s">
        <v>14</v>
      </c>
      <c r="D8" s="33">
        <v>23.94</v>
      </c>
      <c r="E8" s="37" t="s">
        <v>391</v>
      </c>
      <c r="F8" s="33">
        <v>3.1</v>
      </c>
      <c r="G8" s="81">
        <f t="shared" si="0"/>
        <v>74.21400000000001</v>
      </c>
    </row>
    <row r="9" spans="2:7" ht="14.25">
      <c r="B9" s="29" t="s">
        <v>17</v>
      </c>
      <c r="C9" s="33" t="s">
        <v>18</v>
      </c>
      <c r="D9" s="33">
        <v>14.56</v>
      </c>
      <c r="E9" s="37" t="s">
        <v>391</v>
      </c>
      <c r="F9" s="33">
        <v>3.1</v>
      </c>
      <c r="G9" s="81">
        <f t="shared" si="0"/>
        <v>45.136</v>
      </c>
    </row>
    <row r="10" spans="2:7" ht="14.25">
      <c r="B10" s="29" t="s">
        <v>19</v>
      </c>
      <c r="C10" s="33" t="s">
        <v>20</v>
      </c>
      <c r="D10" s="33">
        <v>30.11</v>
      </c>
      <c r="E10" s="33">
        <v>20</v>
      </c>
      <c r="F10" s="33">
        <v>3.1</v>
      </c>
      <c r="G10" s="81">
        <f t="shared" si="0"/>
        <v>93.341</v>
      </c>
    </row>
    <row r="11" spans="2:7" ht="14.25">
      <c r="B11" s="29" t="s">
        <v>21</v>
      </c>
      <c r="C11" s="33" t="s">
        <v>22</v>
      </c>
      <c r="D11" s="36">
        <v>5.7</v>
      </c>
      <c r="E11" s="33">
        <v>6</v>
      </c>
      <c r="F11" s="33">
        <v>3.1</v>
      </c>
      <c r="G11" s="81">
        <f t="shared" si="0"/>
        <v>17.67</v>
      </c>
    </row>
    <row r="12" spans="2:7" ht="14.25">
      <c r="B12" s="29" t="s">
        <v>23</v>
      </c>
      <c r="C12" s="33" t="s">
        <v>24</v>
      </c>
      <c r="D12" s="36">
        <v>6.03</v>
      </c>
      <c r="E12" s="33">
        <v>6</v>
      </c>
      <c r="F12" s="33">
        <v>3.1</v>
      </c>
      <c r="G12" s="81">
        <f t="shared" si="0"/>
        <v>18.693</v>
      </c>
    </row>
    <row r="13" spans="2:7" ht="14.25">
      <c r="B13" s="29" t="s">
        <v>25</v>
      </c>
      <c r="C13" s="33" t="s">
        <v>26</v>
      </c>
      <c r="D13" s="36">
        <v>24.52</v>
      </c>
      <c r="E13" s="33">
        <v>25</v>
      </c>
      <c r="F13" s="33">
        <v>3.1</v>
      </c>
      <c r="G13" s="81">
        <f t="shared" si="0"/>
        <v>76.012</v>
      </c>
    </row>
    <row r="14" spans="2:7" ht="14.25">
      <c r="B14" s="29" t="s">
        <v>27</v>
      </c>
      <c r="C14" s="33" t="s">
        <v>28</v>
      </c>
      <c r="D14" s="33">
        <v>28.47</v>
      </c>
      <c r="E14" s="33">
        <v>30</v>
      </c>
      <c r="F14" s="33">
        <v>3.1</v>
      </c>
      <c r="G14" s="81">
        <f t="shared" si="0"/>
        <v>88.257</v>
      </c>
    </row>
    <row r="15" spans="2:7" ht="14.25">
      <c r="B15" s="29" t="s">
        <v>29</v>
      </c>
      <c r="C15" s="33" t="s">
        <v>30</v>
      </c>
      <c r="D15" s="33">
        <v>18.3</v>
      </c>
      <c r="E15" s="33">
        <v>8</v>
      </c>
      <c r="F15" s="33">
        <v>3.1</v>
      </c>
      <c r="G15" s="81">
        <f t="shared" si="0"/>
        <v>56.730000000000004</v>
      </c>
    </row>
    <row r="16" spans="2:7" ht="14.25">
      <c r="B16" s="29" t="s">
        <v>31</v>
      </c>
      <c r="C16" s="33" t="s">
        <v>32</v>
      </c>
      <c r="D16" s="36">
        <v>9.38</v>
      </c>
      <c r="E16" s="33">
        <v>10</v>
      </c>
      <c r="F16" s="33">
        <v>3.1</v>
      </c>
      <c r="G16" s="81">
        <f t="shared" si="0"/>
        <v>29.078000000000003</v>
      </c>
    </row>
    <row r="17" spans="2:7" ht="14.25">
      <c r="B17" s="29" t="s">
        <v>33</v>
      </c>
      <c r="C17" s="33" t="s">
        <v>34</v>
      </c>
      <c r="D17" s="33">
        <v>16.17</v>
      </c>
      <c r="E17" s="37" t="s">
        <v>391</v>
      </c>
      <c r="F17" s="33">
        <v>3.1</v>
      </c>
      <c r="G17" s="81">
        <f t="shared" si="0"/>
        <v>50.12700000000001</v>
      </c>
    </row>
    <row r="18" spans="2:7" ht="14.25">
      <c r="B18" s="29" t="s">
        <v>35</v>
      </c>
      <c r="C18" s="33" t="s">
        <v>34</v>
      </c>
      <c r="D18" s="33">
        <v>17.39</v>
      </c>
      <c r="E18" s="37" t="s">
        <v>391</v>
      </c>
      <c r="F18" s="33">
        <v>3.1</v>
      </c>
      <c r="G18" s="81">
        <f t="shared" si="0"/>
        <v>53.909000000000006</v>
      </c>
    </row>
    <row r="19" spans="2:7" ht="14.25">
      <c r="B19" s="29" t="s">
        <v>36</v>
      </c>
      <c r="C19" s="33" t="s">
        <v>37</v>
      </c>
      <c r="D19" s="36">
        <v>9.38</v>
      </c>
      <c r="E19" s="33">
        <v>10</v>
      </c>
      <c r="F19" s="33">
        <v>3.1</v>
      </c>
      <c r="G19" s="81">
        <f t="shared" si="0"/>
        <v>29.078000000000003</v>
      </c>
    </row>
    <row r="20" spans="2:7" ht="14.25">
      <c r="B20" s="29" t="s">
        <v>38</v>
      </c>
      <c r="C20" s="33" t="s">
        <v>39</v>
      </c>
      <c r="D20" s="36">
        <v>35.1</v>
      </c>
      <c r="E20" s="33">
        <v>35</v>
      </c>
      <c r="F20" s="33">
        <v>3.1</v>
      </c>
      <c r="G20" s="81">
        <f t="shared" si="0"/>
        <v>108.81</v>
      </c>
    </row>
    <row r="21" spans="2:7" ht="14.25">
      <c r="B21" s="29" t="s">
        <v>40</v>
      </c>
      <c r="C21" s="33" t="s">
        <v>41</v>
      </c>
      <c r="D21" s="33">
        <v>42.12</v>
      </c>
      <c r="E21" s="37" t="s">
        <v>391</v>
      </c>
      <c r="F21" s="33">
        <v>2.65</v>
      </c>
      <c r="G21" s="81">
        <f t="shared" si="0"/>
        <v>111.618</v>
      </c>
    </row>
    <row r="22" spans="2:7" ht="14.25">
      <c r="B22" s="29" t="s">
        <v>42</v>
      </c>
      <c r="C22" s="33" t="s">
        <v>43</v>
      </c>
      <c r="D22" s="33">
        <v>11.41</v>
      </c>
      <c r="E22" s="37" t="s">
        <v>391</v>
      </c>
      <c r="F22" s="33">
        <v>2.65</v>
      </c>
      <c r="G22" s="81">
        <f t="shared" si="0"/>
        <v>30.2365</v>
      </c>
    </row>
    <row r="23" spans="2:7" ht="15" thickBot="1">
      <c r="B23" s="91" t="s">
        <v>44</v>
      </c>
      <c r="C23" s="92" t="s">
        <v>45</v>
      </c>
      <c r="D23" s="93">
        <v>11</v>
      </c>
      <c r="E23" s="94" t="s">
        <v>391</v>
      </c>
      <c r="F23" s="92">
        <v>2.65</v>
      </c>
      <c r="G23" s="95">
        <f t="shared" si="0"/>
        <v>29.15</v>
      </c>
    </row>
    <row r="24" spans="2:7" ht="14.25">
      <c r="B24" s="97" t="s">
        <v>46</v>
      </c>
      <c r="C24" s="98" t="s">
        <v>47</v>
      </c>
      <c r="D24" s="98">
        <v>9.52</v>
      </c>
      <c r="E24" s="99" t="s">
        <v>15</v>
      </c>
      <c r="F24" s="98">
        <v>3.1</v>
      </c>
      <c r="G24" s="100">
        <f t="shared" si="0"/>
        <v>29.512</v>
      </c>
    </row>
    <row r="25" spans="2:7" ht="14.25">
      <c r="B25" s="30" t="s">
        <v>48</v>
      </c>
      <c r="C25" s="34" t="s">
        <v>49</v>
      </c>
      <c r="D25" s="34">
        <v>14.96</v>
      </c>
      <c r="E25" s="38" t="s">
        <v>15</v>
      </c>
      <c r="F25" s="34">
        <v>3.5</v>
      </c>
      <c r="G25" s="82">
        <f t="shared" si="0"/>
        <v>52.36</v>
      </c>
    </row>
    <row r="26" spans="2:7" ht="14.25">
      <c r="B26" s="30" t="s">
        <v>50</v>
      </c>
      <c r="C26" s="34" t="s">
        <v>51</v>
      </c>
      <c r="D26" s="34">
        <v>4.25</v>
      </c>
      <c r="E26" s="38" t="s">
        <v>15</v>
      </c>
      <c r="F26" s="34">
        <v>3.5</v>
      </c>
      <c r="G26" s="82">
        <f t="shared" si="0"/>
        <v>14.875</v>
      </c>
    </row>
    <row r="27" spans="2:7" ht="15" thickBot="1">
      <c r="B27" s="31" t="s">
        <v>52</v>
      </c>
      <c r="C27" s="35" t="s">
        <v>51</v>
      </c>
      <c r="D27" s="35">
        <v>4.25</v>
      </c>
      <c r="E27" s="39" t="s">
        <v>15</v>
      </c>
      <c r="F27" s="35">
        <v>3.5</v>
      </c>
      <c r="G27" s="83">
        <f t="shared" si="0"/>
        <v>14.875</v>
      </c>
    </row>
    <row r="28" spans="2:7" ht="14.25">
      <c r="B28" s="48" t="s">
        <v>53</v>
      </c>
      <c r="C28" s="40" t="s">
        <v>54</v>
      </c>
      <c r="D28" s="40">
        <v>12.23</v>
      </c>
      <c r="E28" s="96" t="s">
        <v>391</v>
      </c>
      <c r="F28" s="40">
        <v>3.1</v>
      </c>
      <c r="G28" s="86">
        <f t="shared" si="0"/>
        <v>37.913000000000004</v>
      </c>
    </row>
    <row r="29" spans="2:7" ht="14.25">
      <c r="B29" s="29" t="s">
        <v>55</v>
      </c>
      <c r="C29" s="33" t="s">
        <v>54</v>
      </c>
      <c r="D29" s="33">
        <v>12.15</v>
      </c>
      <c r="E29" s="37" t="s">
        <v>391</v>
      </c>
      <c r="F29" s="33">
        <v>3.1</v>
      </c>
      <c r="G29" s="81">
        <f t="shared" si="0"/>
        <v>37.665</v>
      </c>
    </row>
    <row r="30" spans="2:7" ht="14.25">
      <c r="B30" s="29" t="s">
        <v>56</v>
      </c>
      <c r="C30" s="33" t="s">
        <v>57</v>
      </c>
      <c r="D30" s="33">
        <v>10.81</v>
      </c>
      <c r="E30" s="37" t="s">
        <v>391</v>
      </c>
      <c r="F30" s="33">
        <v>3.1</v>
      </c>
      <c r="G30" s="81">
        <f t="shared" si="0"/>
        <v>33.511</v>
      </c>
    </row>
    <row r="31" spans="2:7" ht="14.25">
      <c r="B31" s="29" t="s">
        <v>58</v>
      </c>
      <c r="C31" s="33" t="s">
        <v>54</v>
      </c>
      <c r="D31" s="33">
        <v>25.71</v>
      </c>
      <c r="E31" s="37" t="s">
        <v>391</v>
      </c>
      <c r="F31" s="33">
        <v>3.1</v>
      </c>
      <c r="G31" s="81">
        <f t="shared" si="0"/>
        <v>79.70100000000001</v>
      </c>
    </row>
    <row r="32" spans="2:7" ht="14.25">
      <c r="B32" s="29" t="s">
        <v>59</v>
      </c>
      <c r="C32" s="33" t="s">
        <v>60</v>
      </c>
      <c r="D32" s="33">
        <v>45.1</v>
      </c>
      <c r="E32" s="33">
        <v>50</v>
      </c>
      <c r="F32" s="33">
        <v>3.1</v>
      </c>
      <c r="G32" s="81">
        <f t="shared" si="0"/>
        <v>139.81</v>
      </c>
    </row>
    <row r="33" spans="2:7" ht="14.25">
      <c r="B33" s="29" t="s">
        <v>61</v>
      </c>
      <c r="C33" s="33" t="s">
        <v>62</v>
      </c>
      <c r="D33" s="33">
        <v>29.83</v>
      </c>
      <c r="E33" s="37" t="s">
        <v>391</v>
      </c>
      <c r="F33" s="33">
        <v>3.1</v>
      </c>
      <c r="G33" s="81">
        <f t="shared" si="0"/>
        <v>92.473</v>
      </c>
    </row>
    <row r="34" spans="2:7" ht="14.25">
      <c r="B34" s="29" t="s">
        <v>63</v>
      </c>
      <c r="C34" s="33" t="s">
        <v>64</v>
      </c>
      <c r="D34" s="33">
        <v>15.72</v>
      </c>
      <c r="E34" s="37" t="s">
        <v>391</v>
      </c>
      <c r="F34" s="33">
        <v>3.5</v>
      </c>
      <c r="G34" s="81">
        <f t="shared" si="0"/>
        <v>55.02</v>
      </c>
    </row>
    <row r="35" spans="2:7" ht="14.25">
      <c r="B35" s="29" t="s">
        <v>65</v>
      </c>
      <c r="C35" s="33" t="s">
        <v>66</v>
      </c>
      <c r="D35" s="33">
        <v>65.49</v>
      </c>
      <c r="E35" s="37" t="s">
        <v>391</v>
      </c>
      <c r="F35" s="33">
        <v>3.1</v>
      </c>
      <c r="G35" s="81">
        <f t="shared" si="0"/>
        <v>203.01899999999998</v>
      </c>
    </row>
    <row r="36" spans="2:7" ht="14.25">
      <c r="B36" s="29" t="s">
        <v>67</v>
      </c>
      <c r="C36" s="33" t="s">
        <v>68</v>
      </c>
      <c r="D36" s="33">
        <v>6.81</v>
      </c>
      <c r="E36" s="37" t="s">
        <v>391</v>
      </c>
      <c r="F36" s="33">
        <v>3.5</v>
      </c>
      <c r="G36" s="81">
        <f t="shared" si="0"/>
        <v>23.834999999999997</v>
      </c>
    </row>
    <row r="37" spans="2:7" ht="15" thickBot="1">
      <c r="B37" s="91" t="s">
        <v>69</v>
      </c>
      <c r="C37" s="92" t="s">
        <v>47</v>
      </c>
      <c r="D37" s="92">
        <v>5.19</v>
      </c>
      <c r="E37" s="94" t="s">
        <v>391</v>
      </c>
      <c r="F37" s="92">
        <v>3.1</v>
      </c>
      <c r="G37" s="95">
        <f t="shared" si="0"/>
        <v>16.089000000000002</v>
      </c>
    </row>
    <row r="38" spans="2:7" ht="14.25">
      <c r="B38" s="97" t="s">
        <v>70</v>
      </c>
      <c r="C38" s="98" t="s">
        <v>71</v>
      </c>
      <c r="D38" s="98">
        <v>619.36</v>
      </c>
      <c r="E38" s="99" t="s">
        <v>15</v>
      </c>
      <c r="F38" s="98">
        <v>3.1</v>
      </c>
      <c r="G38" s="100">
        <f t="shared" si="0"/>
        <v>1920.016</v>
      </c>
    </row>
    <row r="39" spans="2:7" ht="14.25">
      <c r="B39" s="30" t="s">
        <v>72</v>
      </c>
      <c r="C39" s="34" t="s">
        <v>73</v>
      </c>
      <c r="D39" s="34">
        <v>15.6</v>
      </c>
      <c r="E39" s="38" t="s">
        <v>15</v>
      </c>
      <c r="F39" s="34">
        <v>3.5</v>
      </c>
      <c r="G39" s="82">
        <f t="shared" si="0"/>
        <v>54.6</v>
      </c>
    </row>
    <row r="40" spans="2:7" ht="14.25">
      <c r="B40" s="30" t="s">
        <v>74</v>
      </c>
      <c r="C40" s="34" t="s">
        <v>75</v>
      </c>
      <c r="D40" s="34">
        <v>6.42</v>
      </c>
      <c r="E40" s="38" t="s">
        <v>15</v>
      </c>
      <c r="F40" s="34">
        <v>3.5</v>
      </c>
      <c r="G40" s="82">
        <f t="shared" si="0"/>
        <v>22.47</v>
      </c>
    </row>
    <row r="41" spans="2:7" ht="15" thickBot="1">
      <c r="B41" s="31" t="s">
        <v>76</v>
      </c>
      <c r="C41" s="35" t="s">
        <v>75</v>
      </c>
      <c r="D41" s="35">
        <v>8.23</v>
      </c>
      <c r="E41" s="39" t="s">
        <v>15</v>
      </c>
      <c r="F41" s="35">
        <v>3.5</v>
      </c>
      <c r="G41" s="83">
        <f t="shared" si="0"/>
        <v>28.805</v>
      </c>
    </row>
    <row r="42" spans="2:7" ht="20.25" thickBot="1">
      <c r="B42" s="3"/>
      <c r="C42" s="101" t="s">
        <v>77</v>
      </c>
      <c r="D42" s="102">
        <f>SUM(D4:D23,D28:D37)</f>
        <v>792.3100000000001</v>
      </c>
      <c r="E42" s="103"/>
      <c r="F42" s="104"/>
      <c r="G42" s="105">
        <f>SUM(G4:G23,G28:G37)</f>
        <v>2436.1344999999997</v>
      </c>
    </row>
    <row r="43" spans="2:7" ht="20.25" thickBot="1">
      <c r="B43" s="3"/>
      <c r="C43" s="109" t="s">
        <v>78</v>
      </c>
      <c r="D43" s="110">
        <f>SUM(D24:D27,D38:D41)</f>
        <v>682.59</v>
      </c>
      <c r="E43" s="46"/>
      <c r="F43" s="47"/>
      <c r="G43" s="111">
        <f>SUM(G24,G38:G41)</f>
        <v>2055.403</v>
      </c>
    </row>
    <row r="44" spans="2:7" ht="20.25" thickBot="1">
      <c r="B44" s="3"/>
      <c r="C44" s="106" t="s">
        <v>79</v>
      </c>
      <c r="D44" s="107">
        <f>SUM(D42:D43)</f>
        <v>1474.9</v>
      </c>
      <c r="E44" s="46"/>
      <c r="F44" s="47"/>
      <c r="G44" s="108">
        <f>SUM(G42:G43)</f>
        <v>4491.537499999999</v>
      </c>
    </row>
    <row r="45" spans="2:7" ht="15">
      <c r="B45" s="3"/>
      <c r="C45" s="5"/>
      <c r="D45" s="5"/>
      <c r="E45" s="4"/>
      <c r="F45" s="4"/>
      <c r="G45" s="84"/>
    </row>
    <row r="46" ht="15" thickBot="1"/>
    <row r="47" spans="2:7" ht="19.5" thickBot="1">
      <c r="B47" s="43" t="s">
        <v>80</v>
      </c>
      <c r="C47" s="44"/>
      <c r="D47" s="44"/>
      <c r="E47" s="44"/>
      <c r="F47" s="44"/>
      <c r="G47" s="45"/>
    </row>
    <row r="48" spans="2:7" ht="18" thickBot="1">
      <c r="B48" s="20" t="s">
        <v>1</v>
      </c>
      <c r="C48" s="22" t="s">
        <v>2</v>
      </c>
      <c r="D48" s="50" t="s">
        <v>3</v>
      </c>
      <c r="E48" s="16"/>
      <c r="F48" s="22" t="s">
        <v>4</v>
      </c>
      <c r="G48" s="78" t="s">
        <v>5</v>
      </c>
    </row>
    <row r="49" spans="2:7" ht="15.75" thickBot="1">
      <c r="B49" s="21"/>
      <c r="C49" s="56"/>
      <c r="D49" s="25" t="s">
        <v>6</v>
      </c>
      <c r="E49" s="27" t="s">
        <v>390</v>
      </c>
      <c r="F49" s="23"/>
      <c r="G49" s="79"/>
    </row>
    <row r="50" spans="2:7" ht="14.25">
      <c r="B50" s="48" t="s">
        <v>81</v>
      </c>
      <c r="C50" s="57" t="s">
        <v>82</v>
      </c>
      <c r="D50" s="64">
        <v>23.52</v>
      </c>
      <c r="E50" s="61">
        <v>52</v>
      </c>
      <c r="F50" s="53">
        <v>3.22</v>
      </c>
      <c r="G50" s="86">
        <f>PRODUCT(D50,F50)</f>
        <v>75.73440000000001</v>
      </c>
    </row>
    <row r="51" spans="2:7" ht="14.25">
      <c r="B51" s="29" t="s">
        <v>83</v>
      </c>
      <c r="C51" s="58" t="s">
        <v>84</v>
      </c>
      <c r="D51" s="65">
        <v>9.69</v>
      </c>
      <c r="E51" s="62"/>
      <c r="F51" s="54">
        <v>3.22</v>
      </c>
      <c r="G51" s="81">
        <f>PRODUCT(D51,F51)</f>
        <v>31.2018</v>
      </c>
    </row>
    <row r="52" spans="2:7" ht="14.25">
      <c r="B52" s="29" t="s">
        <v>85</v>
      </c>
      <c r="C52" s="58" t="s">
        <v>86</v>
      </c>
      <c r="D52" s="65">
        <v>238.2</v>
      </c>
      <c r="E52" s="33">
        <v>420</v>
      </c>
      <c r="F52" s="55" t="s">
        <v>87</v>
      </c>
      <c r="G52" s="81">
        <v>1110.012</v>
      </c>
    </row>
    <row r="53" spans="2:7" ht="14.25">
      <c r="B53" s="29" t="s">
        <v>88</v>
      </c>
      <c r="C53" s="58" t="s">
        <v>34</v>
      </c>
      <c r="D53" s="66">
        <v>24.78</v>
      </c>
      <c r="E53" s="62">
        <v>86</v>
      </c>
      <c r="F53" s="54">
        <v>3.22</v>
      </c>
      <c r="G53" s="81">
        <f aca="true" t="shared" si="1" ref="G53:G61">PRODUCT(D53,F53)</f>
        <v>79.7916</v>
      </c>
    </row>
    <row r="54" spans="2:7" ht="14.25">
      <c r="B54" s="29" t="s">
        <v>89</v>
      </c>
      <c r="C54" s="58" t="s">
        <v>34</v>
      </c>
      <c r="D54" s="66">
        <v>25.01</v>
      </c>
      <c r="E54" s="62"/>
      <c r="F54" s="54">
        <v>3.22</v>
      </c>
      <c r="G54" s="81">
        <f t="shared" si="1"/>
        <v>80.5322</v>
      </c>
    </row>
    <row r="55" spans="2:7" ht="15" thickBot="1">
      <c r="B55" s="91" t="s">
        <v>90</v>
      </c>
      <c r="C55" s="112" t="s">
        <v>91</v>
      </c>
      <c r="D55" s="113">
        <v>6.86</v>
      </c>
      <c r="E55" s="92">
        <v>10</v>
      </c>
      <c r="F55" s="92">
        <v>3.22</v>
      </c>
      <c r="G55" s="95">
        <f t="shared" si="1"/>
        <v>22.0892</v>
      </c>
    </row>
    <row r="56" spans="2:7" ht="14.25">
      <c r="B56" s="115" t="s">
        <v>92</v>
      </c>
      <c r="C56" s="116" t="s">
        <v>93</v>
      </c>
      <c r="D56" s="117">
        <v>27.42</v>
      </c>
      <c r="E56" s="118" t="s">
        <v>15</v>
      </c>
      <c r="F56" s="119">
        <v>3.22</v>
      </c>
      <c r="G56" s="120">
        <f t="shared" si="1"/>
        <v>88.29240000000001</v>
      </c>
    </row>
    <row r="57" spans="2:7" ht="15" thickBot="1">
      <c r="B57" s="121" t="s">
        <v>94</v>
      </c>
      <c r="C57" s="122" t="s">
        <v>95</v>
      </c>
      <c r="D57" s="123">
        <v>50.06</v>
      </c>
      <c r="E57" s="124" t="s">
        <v>15</v>
      </c>
      <c r="F57" s="125">
        <v>3.22</v>
      </c>
      <c r="G57" s="126">
        <f t="shared" si="1"/>
        <v>161.19320000000002</v>
      </c>
    </row>
    <row r="58" spans="2:7" ht="14.25">
      <c r="B58" s="48" t="s">
        <v>96</v>
      </c>
      <c r="C58" s="57" t="s">
        <v>97</v>
      </c>
      <c r="D58" s="114">
        <v>9.43</v>
      </c>
      <c r="E58" s="40">
        <v>10</v>
      </c>
      <c r="F58" s="40">
        <v>2.5</v>
      </c>
      <c r="G58" s="86">
        <f t="shared" si="1"/>
        <v>23.575</v>
      </c>
    </row>
    <row r="59" spans="2:7" ht="14.25">
      <c r="B59" s="29" t="s">
        <v>98</v>
      </c>
      <c r="C59" s="58" t="s">
        <v>99</v>
      </c>
      <c r="D59" s="66">
        <v>14.88</v>
      </c>
      <c r="E59" s="33">
        <v>15</v>
      </c>
      <c r="F59" s="33">
        <v>2.5</v>
      </c>
      <c r="G59" s="81">
        <f t="shared" si="1"/>
        <v>37.2</v>
      </c>
    </row>
    <row r="60" spans="2:7" ht="14.25">
      <c r="B60" s="29" t="s">
        <v>100</v>
      </c>
      <c r="C60" s="58" t="s">
        <v>101</v>
      </c>
      <c r="D60" s="66">
        <v>6.22</v>
      </c>
      <c r="E60" s="37" t="s">
        <v>391</v>
      </c>
      <c r="F60" s="33">
        <v>3.1</v>
      </c>
      <c r="G60" s="81">
        <f t="shared" si="1"/>
        <v>19.282</v>
      </c>
    </row>
    <row r="61" spans="2:7" ht="14.25">
      <c r="B61" s="29" t="s">
        <v>102</v>
      </c>
      <c r="C61" s="58" t="s">
        <v>103</v>
      </c>
      <c r="D61" s="66">
        <v>35.72</v>
      </c>
      <c r="E61" s="37" t="s">
        <v>391</v>
      </c>
      <c r="F61" s="33">
        <v>3.1</v>
      </c>
      <c r="G61" s="81">
        <f t="shared" si="1"/>
        <v>110.732</v>
      </c>
    </row>
    <row r="62" spans="2:7" ht="14.25">
      <c r="B62" s="29" t="s">
        <v>104</v>
      </c>
      <c r="C62" s="58" t="s">
        <v>105</v>
      </c>
      <c r="D62" s="66">
        <v>40.69</v>
      </c>
      <c r="E62" s="37" t="s">
        <v>391</v>
      </c>
      <c r="F62" s="55" t="s">
        <v>106</v>
      </c>
      <c r="G62" s="81">
        <v>93.99</v>
      </c>
    </row>
    <row r="63" spans="2:7" ht="14.25">
      <c r="B63" s="29" t="s">
        <v>107</v>
      </c>
      <c r="C63" s="58" t="s">
        <v>108</v>
      </c>
      <c r="D63" s="66">
        <v>3.51</v>
      </c>
      <c r="E63" s="37" t="s">
        <v>391</v>
      </c>
      <c r="F63" s="33">
        <v>3.1</v>
      </c>
      <c r="G63" s="81">
        <f>PRODUCT(D63,F63)</f>
        <v>10.881</v>
      </c>
    </row>
    <row r="64" spans="2:7" ht="14.25">
      <c r="B64" s="29" t="s">
        <v>109</v>
      </c>
      <c r="C64" s="58" t="s">
        <v>108</v>
      </c>
      <c r="D64" s="66">
        <v>3.51</v>
      </c>
      <c r="E64" s="37" t="s">
        <v>391</v>
      </c>
      <c r="F64" s="33">
        <v>3.1</v>
      </c>
      <c r="G64" s="81">
        <f>PRODUCT(D64,F64)</f>
        <v>10.881</v>
      </c>
    </row>
    <row r="65" spans="2:7" ht="14.25">
      <c r="B65" s="29" t="s">
        <v>110</v>
      </c>
      <c r="C65" s="58" t="s">
        <v>111</v>
      </c>
      <c r="D65" s="66">
        <v>148.32</v>
      </c>
      <c r="E65" s="37" t="s">
        <v>391</v>
      </c>
      <c r="F65" s="55" t="s">
        <v>112</v>
      </c>
      <c r="G65" s="81">
        <v>3166.6275</v>
      </c>
    </row>
    <row r="66" spans="2:7" ht="14.25">
      <c r="B66" s="29" t="s">
        <v>113</v>
      </c>
      <c r="C66" s="58" t="s">
        <v>114</v>
      </c>
      <c r="D66" s="66">
        <v>282.98</v>
      </c>
      <c r="E66" s="33">
        <v>250</v>
      </c>
      <c r="F66" s="33">
        <v>13.65</v>
      </c>
      <c r="G66" s="81">
        <f aca="true" t="shared" si="2" ref="G66:G87">PRODUCT(D66,F66)</f>
        <v>3862.677</v>
      </c>
    </row>
    <row r="67" spans="2:7" ht="14.25">
      <c r="B67" s="29" t="s">
        <v>115</v>
      </c>
      <c r="C67" s="58" t="s">
        <v>116</v>
      </c>
      <c r="D67" s="66">
        <v>69.92</v>
      </c>
      <c r="E67" s="33">
        <v>120</v>
      </c>
      <c r="F67" s="33">
        <v>6.6</v>
      </c>
      <c r="G67" s="81">
        <f t="shared" si="2"/>
        <v>461.472</v>
      </c>
    </row>
    <row r="68" spans="2:7" ht="14.25">
      <c r="B68" s="29" t="s">
        <v>117</v>
      </c>
      <c r="C68" s="58" t="s">
        <v>118</v>
      </c>
      <c r="D68" s="66">
        <v>60.06</v>
      </c>
      <c r="E68" s="33">
        <v>50</v>
      </c>
      <c r="F68" s="33">
        <v>6.6</v>
      </c>
      <c r="G68" s="81">
        <f t="shared" si="2"/>
        <v>396.396</v>
      </c>
    </row>
    <row r="69" spans="2:7" ht="14.25">
      <c r="B69" s="29" t="s">
        <v>119</v>
      </c>
      <c r="C69" s="58" t="s">
        <v>120</v>
      </c>
      <c r="D69" s="66">
        <v>8.79</v>
      </c>
      <c r="E69" s="33">
        <v>8</v>
      </c>
      <c r="F69" s="33">
        <v>3.1</v>
      </c>
      <c r="G69" s="81">
        <f t="shared" si="2"/>
        <v>27.249</v>
      </c>
    </row>
    <row r="70" spans="2:7" ht="14.25">
      <c r="B70" s="29" t="s">
        <v>121</v>
      </c>
      <c r="C70" s="58" t="s">
        <v>122</v>
      </c>
      <c r="D70" s="66">
        <v>10.59</v>
      </c>
      <c r="E70" s="33">
        <v>12</v>
      </c>
      <c r="F70" s="33">
        <v>3.1</v>
      </c>
      <c r="G70" s="81">
        <f t="shared" si="2"/>
        <v>32.829</v>
      </c>
    </row>
    <row r="71" spans="2:7" ht="14.25">
      <c r="B71" s="29" t="s">
        <v>123</v>
      </c>
      <c r="C71" s="58" t="s">
        <v>124</v>
      </c>
      <c r="D71" s="66">
        <v>15.2</v>
      </c>
      <c r="E71" s="33">
        <v>12</v>
      </c>
      <c r="F71" s="33">
        <v>3.1</v>
      </c>
      <c r="G71" s="81">
        <f t="shared" si="2"/>
        <v>47.12</v>
      </c>
    </row>
    <row r="72" spans="2:7" ht="14.25">
      <c r="B72" s="29" t="s">
        <v>125</v>
      </c>
      <c r="C72" s="58" t="s">
        <v>126</v>
      </c>
      <c r="D72" s="66">
        <v>102.89</v>
      </c>
      <c r="E72" s="33">
        <v>120</v>
      </c>
      <c r="F72" s="33">
        <v>6.6</v>
      </c>
      <c r="G72" s="81">
        <f t="shared" si="2"/>
        <v>679.074</v>
      </c>
    </row>
    <row r="73" spans="2:7" ht="14.25">
      <c r="B73" s="29" t="s">
        <v>127</v>
      </c>
      <c r="C73" s="58" t="s">
        <v>57</v>
      </c>
      <c r="D73" s="66">
        <v>24.83</v>
      </c>
      <c r="E73" s="37" t="s">
        <v>391</v>
      </c>
      <c r="F73" s="33">
        <v>3.1</v>
      </c>
      <c r="G73" s="81">
        <f t="shared" si="2"/>
        <v>76.973</v>
      </c>
    </row>
    <row r="74" spans="2:7" ht="14.25">
      <c r="B74" s="29" t="s">
        <v>128</v>
      </c>
      <c r="C74" s="58" t="s">
        <v>57</v>
      </c>
      <c r="D74" s="66">
        <v>24.27</v>
      </c>
      <c r="E74" s="37" t="s">
        <v>391</v>
      </c>
      <c r="F74" s="33">
        <v>3.1</v>
      </c>
      <c r="G74" s="81">
        <f t="shared" si="2"/>
        <v>75.237</v>
      </c>
    </row>
    <row r="75" spans="2:7" ht="14.25">
      <c r="B75" s="29" t="s">
        <v>129</v>
      </c>
      <c r="C75" s="58" t="s">
        <v>64</v>
      </c>
      <c r="D75" s="66">
        <v>15.72</v>
      </c>
      <c r="E75" s="37" t="s">
        <v>391</v>
      </c>
      <c r="F75" s="33">
        <v>3.5</v>
      </c>
      <c r="G75" s="81">
        <f t="shared" si="2"/>
        <v>55.02</v>
      </c>
    </row>
    <row r="76" spans="2:7" ht="14.25">
      <c r="B76" s="29" t="s">
        <v>130</v>
      </c>
      <c r="C76" s="58" t="s">
        <v>68</v>
      </c>
      <c r="D76" s="66">
        <v>6.81</v>
      </c>
      <c r="E76" s="37" t="s">
        <v>391</v>
      </c>
      <c r="F76" s="33">
        <v>3.5</v>
      </c>
      <c r="G76" s="81">
        <f t="shared" si="2"/>
        <v>23.834999999999997</v>
      </c>
    </row>
    <row r="77" spans="2:7" ht="14.25">
      <c r="B77" s="29" t="s">
        <v>131</v>
      </c>
      <c r="C77" s="58" t="s">
        <v>57</v>
      </c>
      <c r="D77" s="66">
        <v>22.81</v>
      </c>
      <c r="E77" s="37" t="s">
        <v>391</v>
      </c>
      <c r="F77" s="33">
        <v>3.1</v>
      </c>
      <c r="G77" s="81">
        <f t="shared" si="2"/>
        <v>70.711</v>
      </c>
    </row>
    <row r="78" spans="2:7" ht="15" thickBot="1">
      <c r="B78" s="91" t="s">
        <v>132</v>
      </c>
      <c r="C78" s="112" t="s">
        <v>57</v>
      </c>
      <c r="D78" s="113">
        <v>8.4</v>
      </c>
      <c r="E78" s="94" t="s">
        <v>391</v>
      </c>
      <c r="F78" s="92">
        <v>3.1</v>
      </c>
      <c r="G78" s="95">
        <f t="shared" si="2"/>
        <v>26.040000000000003</v>
      </c>
    </row>
    <row r="79" spans="2:7" ht="14.25">
      <c r="B79" s="97" t="s">
        <v>133</v>
      </c>
      <c r="C79" s="127" t="s">
        <v>47</v>
      </c>
      <c r="D79" s="128">
        <v>17.98</v>
      </c>
      <c r="E79" s="99" t="s">
        <v>15</v>
      </c>
      <c r="F79" s="98">
        <v>3.1</v>
      </c>
      <c r="G79" s="100">
        <f t="shared" si="2"/>
        <v>55.738</v>
      </c>
    </row>
    <row r="80" spans="2:7" ht="14.25">
      <c r="B80" s="30" t="s">
        <v>134</v>
      </c>
      <c r="C80" s="59" t="s">
        <v>135</v>
      </c>
      <c r="D80" s="68">
        <v>7.98</v>
      </c>
      <c r="E80" s="38" t="s">
        <v>15</v>
      </c>
      <c r="F80" s="34">
        <v>3.1</v>
      </c>
      <c r="G80" s="82">
        <f t="shared" si="2"/>
        <v>24.738000000000003</v>
      </c>
    </row>
    <row r="81" spans="2:7" ht="14.25">
      <c r="B81" s="30" t="s">
        <v>136</v>
      </c>
      <c r="C81" s="59" t="s">
        <v>49</v>
      </c>
      <c r="D81" s="68">
        <v>14.96</v>
      </c>
      <c r="E81" s="38" t="s">
        <v>15</v>
      </c>
      <c r="F81" s="34">
        <v>3.5</v>
      </c>
      <c r="G81" s="82">
        <f t="shared" si="2"/>
        <v>52.36</v>
      </c>
    </row>
    <row r="82" spans="2:7" ht="14.25">
      <c r="B82" s="30" t="s">
        <v>137</v>
      </c>
      <c r="C82" s="59" t="s">
        <v>51</v>
      </c>
      <c r="D82" s="68">
        <v>4.25</v>
      </c>
      <c r="E82" s="38" t="s">
        <v>15</v>
      </c>
      <c r="F82" s="34">
        <v>3.5</v>
      </c>
      <c r="G82" s="82">
        <f t="shared" si="2"/>
        <v>14.875</v>
      </c>
    </row>
    <row r="83" spans="2:7" ht="14.25">
      <c r="B83" s="30" t="s">
        <v>138</v>
      </c>
      <c r="C83" s="59" t="s">
        <v>51</v>
      </c>
      <c r="D83" s="68">
        <v>4.25</v>
      </c>
      <c r="E83" s="38" t="s">
        <v>15</v>
      </c>
      <c r="F83" s="34">
        <v>3.5</v>
      </c>
      <c r="G83" s="82">
        <f t="shared" si="2"/>
        <v>14.875</v>
      </c>
    </row>
    <row r="84" spans="2:7" ht="14.25">
      <c r="B84" s="30" t="s">
        <v>139</v>
      </c>
      <c r="C84" s="59" t="s">
        <v>73</v>
      </c>
      <c r="D84" s="68">
        <v>15.6</v>
      </c>
      <c r="E84" s="38" t="s">
        <v>15</v>
      </c>
      <c r="F84" s="34">
        <v>3.5</v>
      </c>
      <c r="G84" s="82">
        <f t="shared" si="2"/>
        <v>54.6</v>
      </c>
    </row>
    <row r="85" spans="2:7" ht="15" thickBot="1">
      <c r="B85" s="31" t="s">
        <v>140</v>
      </c>
      <c r="C85" s="129" t="s">
        <v>75</v>
      </c>
      <c r="D85" s="130">
        <v>6.42</v>
      </c>
      <c r="E85" s="39" t="s">
        <v>15</v>
      </c>
      <c r="F85" s="35">
        <v>3.5</v>
      </c>
      <c r="G85" s="83">
        <f t="shared" si="2"/>
        <v>22.47</v>
      </c>
    </row>
    <row r="86" spans="2:7" ht="14.25">
      <c r="B86" s="48" t="s">
        <v>141</v>
      </c>
      <c r="C86" s="57" t="s">
        <v>75</v>
      </c>
      <c r="D86" s="114">
        <v>1.49</v>
      </c>
      <c r="E86" s="96" t="s">
        <v>391</v>
      </c>
      <c r="F86" s="40">
        <v>3.5</v>
      </c>
      <c r="G86" s="86">
        <f t="shared" si="2"/>
        <v>5.215</v>
      </c>
    </row>
    <row r="87" spans="2:7" ht="15" thickBot="1">
      <c r="B87" s="49" t="s">
        <v>142</v>
      </c>
      <c r="C87" s="60" t="s">
        <v>75</v>
      </c>
      <c r="D87" s="69">
        <v>1.49</v>
      </c>
      <c r="E87" s="63" t="s">
        <v>391</v>
      </c>
      <c r="F87" s="52">
        <v>3.5</v>
      </c>
      <c r="G87" s="88">
        <f t="shared" si="2"/>
        <v>5.215</v>
      </c>
    </row>
    <row r="88" spans="2:7" ht="20.25" thickBot="1">
      <c r="B88" s="3"/>
      <c r="C88" s="132" t="s">
        <v>77</v>
      </c>
      <c r="D88" s="133">
        <f>SUM(D50:D55,D58:D78,D86:D87)</f>
        <v>1246.59</v>
      </c>
      <c r="E88" s="134"/>
      <c r="F88" s="135"/>
      <c r="G88" s="136">
        <f>SUM(G50:G55,G58:G78,G86:G87)</f>
        <v>10717.592700000001</v>
      </c>
    </row>
    <row r="89" spans="2:7" ht="20.25" thickBot="1">
      <c r="B89" s="3"/>
      <c r="C89" s="137" t="s">
        <v>143</v>
      </c>
      <c r="D89" s="138">
        <f>SUM(D56:D57)</f>
        <v>77.48</v>
      </c>
      <c r="E89" s="75"/>
      <c r="F89" s="76"/>
      <c r="G89" s="139">
        <f>SUM(G56:G57)</f>
        <v>249.48560000000003</v>
      </c>
    </row>
    <row r="90" spans="2:7" ht="20.25" thickBot="1">
      <c r="B90" s="3"/>
      <c r="C90" s="143" t="s">
        <v>78</v>
      </c>
      <c r="D90" s="144">
        <f>SUM(D79:D85)</f>
        <v>71.44</v>
      </c>
      <c r="E90" s="75"/>
      <c r="F90" s="76"/>
      <c r="G90" s="145">
        <f>SUM(G79:G85)</f>
        <v>239.656</v>
      </c>
    </row>
    <row r="91" spans="2:7" ht="20.25" thickBot="1">
      <c r="B91" s="3"/>
      <c r="C91" s="140" t="s">
        <v>79</v>
      </c>
      <c r="D91" s="141">
        <f>SUM(D88:D90)</f>
        <v>1395.51</v>
      </c>
      <c r="E91" s="75"/>
      <c r="F91" s="76"/>
      <c r="G91" s="142">
        <f>SUM(G88:G90)</f>
        <v>11206.734300000002</v>
      </c>
    </row>
    <row r="92" spans="2:7" ht="14.25">
      <c r="B92" s="3"/>
      <c r="C92"/>
      <c r="D92"/>
      <c r="E92"/>
      <c r="F92"/>
      <c r="G92" s="90"/>
    </row>
    <row r="93" spans="2:7" ht="15">
      <c r="B93" s="3"/>
      <c r="C93" s="198" t="s">
        <v>144</v>
      </c>
      <c r="D93" s="5"/>
      <c r="E93" s="4"/>
      <c r="F93" s="4"/>
      <c r="G93" s="84"/>
    </row>
    <row r="94" ht="15" thickBot="1">
      <c r="B94" s="8"/>
    </row>
    <row r="95" spans="2:7" ht="19.5" thickBot="1">
      <c r="B95" s="43" t="s">
        <v>145</v>
      </c>
      <c r="C95" s="44"/>
      <c r="D95" s="44"/>
      <c r="E95" s="44"/>
      <c r="F95" s="44"/>
      <c r="G95" s="45"/>
    </row>
    <row r="96" spans="2:7" ht="18" thickBot="1">
      <c r="B96" s="20" t="s">
        <v>1</v>
      </c>
      <c r="C96" s="20" t="s">
        <v>2</v>
      </c>
      <c r="D96" s="149" t="s">
        <v>3</v>
      </c>
      <c r="E96" s="150"/>
      <c r="F96" s="20" t="s">
        <v>4</v>
      </c>
      <c r="G96" s="151" t="s">
        <v>5</v>
      </c>
    </row>
    <row r="97" spans="2:7" ht="15.75" thickBot="1">
      <c r="B97" s="21"/>
      <c r="C97" s="21"/>
      <c r="D97" s="25" t="s">
        <v>6</v>
      </c>
      <c r="E97" s="27" t="s">
        <v>390</v>
      </c>
      <c r="F97" s="21"/>
      <c r="G97" s="152"/>
    </row>
    <row r="98" spans="2:7" ht="14.25">
      <c r="B98" s="153" t="s">
        <v>146</v>
      </c>
      <c r="C98" s="162" t="s">
        <v>147</v>
      </c>
      <c r="D98" s="32">
        <v>60.26</v>
      </c>
      <c r="E98" s="171" t="s">
        <v>391</v>
      </c>
      <c r="F98" s="32">
        <v>3.35</v>
      </c>
      <c r="G98" s="187" t="s">
        <v>148</v>
      </c>
    </row>
    <row r="99" spans="2:7" ht="14.25">
      <c r="B99" s="154" t="s">
        <v>149</v>
      </c>
      <c r="C99" s="66" t="s">
        <v>150</v>
      </c>
      <c r="D99" s="33">
        <v>36.37</v>
      </c>
      <c r="E99" s="172" t="s">
        <v>391</v>
      </c>
      <c r="F99" s="55" t="s">
        <v>112</v>
      </c>
      <c r="G99" s="182" t="s">
        <v>151</v>
      </c>
    </row>
    <row r="100" spans="2:7" ht="14.25">
      <c r="B100" s="154" t="s">
        <v>152</v>
      </c>
      <c r="C100" s="66" t="s">
        <v>153</v>
      </c>
      <c r="D100" s="33">
        <v>11.29</v>
      </c>
      <c r="E100" s="172" t="s">
        <v>391</v>
      </c>
      <c r="F100" s="33">
        <v>3.1</v>
      </c>
      <c r="G100" s="182" t="s">
        <v>148</v>
      </c>
    </row>
    <row r="101" spans="2:7" ht="14.25">
      <c r="B101" s="154" t="s">
        <v>154</v>
      </c>
      <c r="C101" s="66" t="s">
        <v>155</v>
      </c>
      <c r="D101" s="33">
        <v>20.92</v>
      </c>
      <c r="E101" s="66">
        <v>20</v>
      </c>
      <c r="F101" s="33">
        <v>3.1</v>
      </c>
      <c r="G101" s="81">
        <f aca="true" t="shared" si="3" ref="G101:G121">PRODUCT(D101,F101)</f>
        <v>64.852</v>
      </c>
    </row>
    <row r="102" spans="2:7" ht="14.25">
      <c r="B102" s="154" t="s">
        <v>156</v>
      </c>
      <c r="C102" s="66" t="s">
        <v>157</v>
      </c>
      <c r="D102" s="33">
        <v>17.53</v>
      </c>
      <c r="E102" s="66">
        <v>10</v>
      </c>
      <c r="F102" s="33">
        <v>3.1</v>
      </c>
      <c r="G102" s="81">
        <f t="shared" si="3"/>
        <v>54.343</v>
      </c>
    </row>
    <row r="103" spans="2:7" ht="14.25">
      <c r="B103" s="154" t="s">
        <v>158</v>
      </c>
      <c r="C103" s="66" t="s">
        <v>159</v>
      </c>
      <c r="D103" s="33">
        <v>13.11</v>
      </c>
      <c r="E103" s="66">
        <v>12</v>
      </c>
      <c r="F103" s="33">
        <v>3.1</v>
      </c>
      <c r="G103" s="81">
        <f t="shared" si="3"/>
        <v>40.641</v>
      </c>
    </row>
    <row r="104" spans="2:7" ht="14.25">
      <c r="B104" s="154" t="s">
        <v>160</v>
      </c>
      <c r="C104" s="66" t="s">
        <v>161</v>
      </c>
      <c r="D104" s="33">
        <v>13.45</v>
      </c>
      <c r="E104" s="66">
        <v>12</v>
      </c>
      <c r="F104" s="33">
        <v>3.1</v>
      </c>
      <c r="G104" s="81">
        <f t="shared" si="3"/>
        <v>41.695</v>
      </c>
    </row>
    <row r="105" spans="2:7" ht="14.25">
      <c r="B105" s="154" t="s">
        <v>162</v>
      </c>
      <c r="C105" s="66" t="s">
        <v>163</v>
      </c>
      <c r="D105" s="33">
        <v>108.48</v>
      </c>
      <c r="E105" s="66">
        <v>100</v>
      </c>
      <c r="F105" s="33">
        <v>3.2</v>
      </c>
      <c r="G105" s="81">
        <f t="shared" si="3"/>
        <v>347.136</v>
      </c>
    </row>
    <row r="106" spans="2:7" ht="14.25">
      <c r="B106" s="154" t="s">
        <v>164</v>
      </c>
      <c r="C106" s="66" t="s">
        <v>68</v>
      </c>
      <c r="D106" s="33">
        <v>6.81</v>
      </c>
      <c r="E106" s="172" t="s">
        <v>391</v>
      </c>
      <c r="F106" s="33">
        <v>3.5</v>
      </c>
      <c r="G106" s="81">
        <f t="shared" si="3"/>
        <v>23.834999999999997</v>
      </c>
    </row>
    <row r="107" spans="2:7" ht="14.25">
      <c r="B107" s="154" t="s">
        <v>165</v>
      </c>
      <c r="C107" s="66" t="s">
        <v>166</v>
      </c>
      <c r="D107" s="33">
        <v>19.94</v>
      </c>
      <c r="E107" s="172" t="s">
        <v>391</v>
      </c>
      <c r="F107" s="33">
        <v>3.1</v>
      </c>
      <c r="G107" s="81">
        <f t="shared" si="3"/>
        <v>61.81400000000001</v>
      </c>
    </row>
    <row r="108" spans="2:7" ht="14.25">
      <c r="B108" s="154" t="s">
        <v>167</v>
      </c>
      <c r="C108" s="66" t="s">
        <v>168</v>
      </c>
      <c r="D108" s="33">
        <v>68.97</v>
      </c>
      <c r="E108" s="173" t="s">
        <v>169</v>
      </c>
      <c r="F108" s="33">
        <v>3.1</v>
      </c>
      <c r="G108" s="81">
        <f t="shared" si="3"/>
        <v>213.80700000000002</v>
      </c>
    </row>
    <row r="109" spans="2:7" ht="14.25">
      <c r="B109" s="154" t="s">
        <v>170</v>
      </c>
      <c r="C109" s="66" t="s">
        <v>57</v>
      </c>
      <c r="D109" s="36">
        <v>66</v>
      </c>
      <c r="E109" s="172" t="s">
        <v>391</v>
      </c>
      <c r="F109" s="33">
        <v>3.1</v>
      </c>
      <c r="G109" s="81">
        <f t="shared" si="3"/>
        <v>204.6</v>
      </c>
    </row>
    <row r="110" spans="2:7" ht="15" thickBot="1">
      <c r="B110" s="155" t="s">
        <v>171</v>
      </c>
      <c r="C110" s="69" t="s">
        <v>64</v>
      </c>
      <c r="D110" s="165">
        <v>16.98</v>
      </c>
      <c r="E110" s="174" t="s">
        <v>391</v>
      </c>
      <c r="F110" s="185">
        <v>3.5</v>
      </c>
      <c r="G110" s="88">
        <f t="shared" si="3"/>
        <v>59.43</v>
      </c>
    </row>
    <row r="111" spans="2:7" ht="14.25">
      <c r="B111" s="156" t="s">
        <v>172</v>
      </c>
      <c r="C111" s="163" t="s">
        <v>95</v>
      </c>
      <c r="D111" s="166">
        <v>139.35</v>
      </c>
      <c r="E111" s="175" t="s">
        <v>15</v>
      </c>
      <c r="F111" s="166">
        <v>3.2</v>
      </c>
      <c r="G111" s="183">
        <f t="shared" si="3"/>
        <v>445.92</v>
      </c>
    </row>
    <row r="112" spans="2:7" ht="14.25">
      <c r="B112" s="157" t="s">
        <v>173</v>
      </c>
      <c r="C112" s="67" t="s">
        <v>174</v>
      </c>
      <c r="D112" s="167">
        <v>25.7</v>
      </c>
      <c r="E112" s="176" t="s">
        <v>15</v>
      </c>
      <c r="F112" s="51">
        <v>3.2</v>
      </c>
      <c r="G112" s="87">
        <f t="shared" si="3"/>
        <v>82.24000000000001</v>
      </c>
    </row>
    <row r="113" spans="2:7" ht="15" thickBot="1">
      <c r="B113" s="158" t="s">
        <v>175</v>
      </c>
      <c r="C113" s="123" t="s">
        <v>176</v>
      </c>
      <c r="D113" s="168">
        <v>4.22</v>
      </c>
      <c r="E113" s="177" t="s">
        <v>15</v>
      </c>
      <c r="F113" s="125">
        <v>3.2</v>
      </c>
      <c r="G113" s="126">
        <f t="shared" si="3"/>
        <v>13.504</v>
      </c>
    </row>
    <row r="114" spans="2:7" ht="14.25">
      <c r="B114" s="159" t="s">
        <v>177</v>
      </c>
      <c r="C114" s="164" t="s">
        <v>47</v>
      </c>
      <c r="D114" s="169">
        <v>9.64</v>
      </c>
      <c r="E114" s="178" t="s">
        <v>15</v>
      </c>
      <c r="F114" s="186">
        <v>3.1</v>
      </c>
      <c r="G114" s="184">
        <f t="shared" si="3"/>
        <v>29.884000000000004</v>
      </c>
    </row>
    <row r="115" spans="2:7" ht="14.25">
      <c r="B115" s="160" t="s">
        <v>178</v>
      </c>
      <c r="C115" s="68" t="s">
        <v>49</v>
      </c>
      <c r="D115" s="34">
        <v>14.96</v>
      </c>
      <c r="E115" s="179" t="s">
        <v>15</v>
      </c>
      <c r="F115" s="34">
        <v>3.5</v>
      </c>
      <c r="G115" s="82">
        <f t="shared" si="3"/>
        <v>52.36</v>
      </c>
    </row>
    <row r="116" spans="2:7" ht="14.25">
      <c r="B116" s="160" t="s">
        <v>179</v>
      </c>
      <c r="C116" s="68" t="s">
        <v>51</v>
      </c>
      <c r="D116" s="34">
        <v>4.25</v>
      </c>
      <c r="E116" s="179" t="s">
        <v>15</v>
      </c>
      <c r="F116" s="34">
        <v>3.5</v>
      </c>
      <c r="G116" s="82">
        <f t="shared" si="3"/>
        <v>14.875</v>
      </c>
    </row>
    <row r="117" spans="2:7" ht="14.25">
      <c r="B117" s="160" t="s">
        <v>180</v>
      </c>
      <c r="C117" s="68" t="s">
        <v>51</v>
      </c>
      <c r="D117" s="34">
        <v>4.25</v>
      </c>
      <c r="E117" s="179" t="s">
        <v>15</v>
      </c>
      <c r="F117" s="34">
        <v>3.5</v>
      </c>
      <c r="G117" s="82">
        <f t="shared" si="3"/>
        <v>14.875</v>
      </c>
    </row>
    <row r="118" spans="2:7" ht="14.25">
      <c r="B118" s="160" t="s">
        <v>181</v>
      </c>
      <c r="C118" s="68" t="s">
        <v>73</v>
      </c>
      <c r="D118" s="170">
        <v>15.6</v>
      </c>
      <c r="E118" s="179" t="s">
        <v>15</v>
      </c>
      <c r="F118" s="34">
        <v>3.5</v>
      </c>
      <c r="G118" s="82">
        <f t="shared" si="3"/>
        <v>54.6</v>
      </c>
    </row>
    <row r="119" spans="2:7" ht="15" thickBot="1">
      <c r="B119" s="161" t="s">
        <v>182</v>
      </c>
      <c r="C119" s="130" t="s">
        <v>75</v>
      </c>
      <c r="D119" s="35">
        <v>6.42</v>
      </c>
      <c r="E119" s="180" t="s">
        <v>15</v>
      </c>
      <c r="F119" s="35">
        <v>3.5</v>
      </c>
      <c r="G119" s="83">
        <f t="shared" si="3"/>
        <v>22.47</v>
      </c>
    </row>
    <row r="120" spans="2:7" ht="14.25">
      <c r="B120" s="153" t="s">
        <v>183</v>
      </c>
      <c r="C120" s="114" t="s">
        <v>75</v>
      </c>
      <c r="D120" s="40">
        <v>5.29</v>
      </c>
      <c r="E120" s="181" t="s">
        <v>391</v>
      </c>
      <c r="F120" s="40">
        <v>3.5</v>
      </c>
      <c r="G120" s="86">
        <f t="shared" si="3"/>
        <v>18.515</v>
      </c>
    </row>
    <row r="121" spans="2:7" ht="15" thickBot="1">
      <c r="B121" s="155" t="s">
        <v>184</v>
      </c>
      <c r="C121" s="69" t="s">
        <v>75</v>
      </c>
      <c r="D121" s="52">
        <v>5.27</v>
      </c>
      <c r="E121" s="174" t="s">
        <v>391</v>
      </c>
      <c r="F121" s="52">
        <v>3.5</v>
      </c>
      <c r="G121" s="88">
        <f t="shared" si="3"/>
        <v>18.445</v>
      </c>
    </row>
    <row r="122" spans="2:7" ht="20.25" thickBot="1">
      <c r="B122" s="3"/>
      <c r="C122" s="194" t="s">
        <v>77</v>
      </c>
      <c r="D122" s="188">
        <f>SUM(D98:D110,D120:D121)</f>
        <v>470.67</v>
      </c>
      <c r="E122" s="134"/>
      <c r="F122" s="134"/>
      <c r="G122" s="189">
        <f>SUM(G98:G110,G120:G121)</f>
        <v>1149.113</v>
      </c>
    </row>
    <row r="123" spans="2:7" ht="20.25" thickBot="1">
      <c r="B123" s="3"/>
      <c r="C123" s="195" t="s">
        <v>143</v>
      </c>
      <c r="D123" s="190">
        <f>SUM(D111:D113)</f>
        <v>169.26999999999998</v>
      </c>
      <c r="E123" s="75"/>
      <c r="F123" s="75"/>
      <c r="G123" s="191">
        <f>SUM(G111:G113)</f>
        <v>541.6640000000001</v>
      </c>
    </row>
    <row r="124" spans="2:7" ht="20.25" thickBot="1">
      <c r="B124" s="3"/>
      <c r="C124" s="196" t="s">
        <v>78</v>
      </c>
      <c r="D124" s="145">
        <f>SUM(D114:D119)</f>
        <v>55.120000000000005</v>
      </c>
      <c r="E124" s="75"/>
      <c r="F124" s="75"/>
      <c r="G124" s="192">
        <f>SUM(G114:G119)</f>
        <v>189.064</v>
      </c>
    </row>
    <row r="125" spans="2:7" ht="20.25" thickBot="1">
      <c r="B125" s="3"/>
      <c r="C125" s="197" t="s">
        <v>79</v>
      </c>
      <c r="D125" s="246">
        <f>SUM(D122:D124)</f>
        <v>695.0600000000001</v>
      </c>
      <c r="E125" s="75"/>
      <c r="F125" s="75"/>
      <c r="G125" s="193">
        <f>SUM(G122:G124)</f>
        <v>1879.8410000000001</v>
      </c>
    </row>
    <row r="126" spans="2:7" ht="14.25">
      <c r="B126" s="3"/>
      <c r="C126"/>
      <c r="D126"/>
      <c r="E126"/>
      <c r="F126"/>
      <c r="G126" s="90"/>
    </row>
    <row r="127" spans="2:7" ht="15">
      <c r="B127" s="3"/>
      <c r="C127" s="198" t="s">
        <v>144</v>
      </c>
      <c r="D127" s="5"/>
      <c r="E127" s="4"/>
      <c r="F127" s="4"/>
      <c r="G127" s="84"/>
    </row>
    <row r="128" spans="2:7" ht="15">
      <c r="B128" s="3"/>
      <c r="C128" s="7"/>
      <c r="D128" s="5"/>
      <c r="E128" s="4"/>
      <c r="F128" s="4"/>
      <c r="G128" s="84"/>
    </row>
    <row r="129" spans="2:7" ht="15">
      <c r="B129" s="3"/>
      <c r="C129" s="7"/>
      <c r="D129" s="5"/>
      <c r="E129" s="4"/>
      <c r="F129" s="4"/>
      <c r="G129" s="84"/>
    </row>
    <row r="130" ht="15" thickBot="1">
      <c r="B130" s="8"/>
    </row>
    <row r="131" spans="2:7" ht="15.75" thickBot="1">
      <c r="B131" s="14" t="s">
        <v>185</v>
      </c>
      <c r="C131" s="15"/>
      <c r="D131" s="15"/>
      <c r="E131" s="15"/>
      <c r="F131" s="15"/>
      <c r="G131" s="16"/>
    </row>
    <row r="132" spans="2:7" ht="18" thickBot="1">
      <c r="B132" s="20" t="s">
        <v>1</v>
      </c>
      <c r="C132" s="20" t="s">
        <v>2</v>
      </c>
      <c r="D132" s="14" t="s">
        <v>3</v>
      </c>
      <c r="E132" s="42"/>
      <c r="F132" s="20" t="s">
        <v>4</v>
      </c>
      <c r="G132" s="151" t="s">
        <v>5</v>
      </c>
    </row>
    <row r="133" spans="2:7" ht="15.75" thickBot="1">
      <c r="B133" s="21"/>
      <c r="C133" s="21"/>
      <c r="D133" s="202" t="s">
        <v>6</v>
      </c>
      <c r="E133" s="27" t="s">
        <v>390</v>
      </c>
      <c r="F133" s="21"/>
      <c r="G133" s="152"/>
    </row>
    <row r="134" spans="2:7" ht="14.25">
      <c r="B134" s="28" t="s">
        <v>186</v>
      </c>
      <c r="C134" s="32" t="s">
        <v>147</v>
      </c>
      <c r="D134" s="32">
        <v>60.26</v>
      </c>
      <c r="E134" s="204" t="s">
        <v>391</v>
      </c>
      <c r="F134" s="32">
        <v>3.35</v>
      </c>
      <c r="G134" s="187" t="s">
        <v>148</v>
      </c>
    </row>
    <row r="135" spans="2:7" ht="14.25">
      <c r="B135" s="29" t="s">
        <v>187</v>
      </c>
      <c r="C135" s="33" t="s">
        <v>188</v>
      </c>
      <c r="D135" s="33">
        <v>66.46</v>
      </c>
      <c r="E135" s="37" t="s">
        <v>391</v>
      </c>
      <c r="F135" s="55" t="s">
        <v>112</v>
      </c>
      <c r="G135" s="182" t="s">
        <v>151</v>
      </c>
    </row>
    <row r="136" spans="2:7" ht="14.25">
      <c r="B136" s="29" t="s">
        <v>189</v>
      </c>
      <c r="C136" s="33" t="s">
        <v>190</v>
      </c>
      <c r="D136" s="33">
        <v>8.12</v>
      </c>
      <c r="E136" s="37" t="s">
        <v>391</v>
      </c>
      <c r="F136" s="33">
        <v>3.5</v>
      </c>
      <c r="G136" s="81">
        <f aca="true" t="shared" si="4" ref="G136:G167">PRODUCT(D136,F136)</f>
        <v>28.419999999999998</v>
      </c>
    </row>
    <row r="137" spans="2:7" ht="14.25">
      <c r="B137" s="29" t="s">
        <v>191</v>
      </c>
      <c r="C137" s="33" t="s">
        <v>192</v>
      </c>
      <c r="D137" s="33">
        <v>8.12</v>
      </c>
      <c r="E137" s="37" t="s">
        <v>391</v>
      </c>
      <c r="F137" s="33">
        <v>3.5</v>
      </c>
      <c r="G137" s="81">
        <f t="shared" si="4"/>
        <v>28.419999999999998</v>
      </c>
    </row>
    <row r="138" spans="2:7" ht="14.25">
      <c r="B138" s="29" t="s">
        <v>193</v>
      </c>
      <c r="C138" s="33" t="s">
        <v>194</v>
      </c>
      <c r="D138" s="33">
        <v>10.1</v>
      </c>
      <c r="E138" s="33">
        <v>10</v>
      </c>
      <c r="F138" s="33">
        <v>3.5</v>
      </c>
      <c r="G138" s="81">
        <f t="shared" si="4"/>
        <v>35.35</v>
      </c>
    </row>
    <row r="139" spans="2:7" ht="14.25">
      <c r="B139" s="29" t="s">
        <v>195</v>
      </c>
      <c r="C139" s="33" t="s">
        <v>196</v>
      </c>
      <c r="D139" s="33">
        <v>15.93</v>
      </c>
      <c r="E139" s="33">
        <v>12</v>
      </c>
      <c r="F139" s="33">
        <v>3.5</v>
      </c>
      <c r="G139" s="81">
        <f t="shared" si="4"/>
        <v>55.754999999999995</v>
      </c>
    </row>
    <row r="140" spans="2:7" ht="14.25">
      <c r="B140" s="29" t="s">
        <v>197</v>
      </c>
      <c r="C140" s="33" t="s">
        <v>198</v>
      </c>
      <c r="D140" s="33">
        <v>15.93</v>
      </c>
      <c r="E140" s="33">
        <v>12</v>
      </c>
      <c r="F140" s="33">
        <v>3.5</v>
      </c>
      <c r="G140" s="81">
        <f t="shared" si="4"/>
        <v>55.754999999999995</v>
      </c>
    </row>
    <row r="141" spans="2:7" ht="14.25">
      <c r="B141" s="29" t="s">
        <v>199</v>
      </c>
      <c r="C141" s="33" t="s">
        <v>200</v>
      </c>
      <c r="D141" s="33">
        <v>9.58</v>
      </c>
      <c r="E141" s="33">
        <v>8</v>
      </c>
      <c r="F141" s="33">
        <v>3.1</v>
      </c>
      <c r="G141" s="81">
        <f t="shared" si="4"/>
        <v>29.698</v>
      </c>
    </row>
    <row r="142" spans="2:7" ht="14.25">
      <c r="B142" s="29" t="s">
        <v>201</v>
      </c>
      <c r="C142" s="33" t="s">
        <v>202</v>
      </c>
      <c r="D142" s="33">
        <v>3.45</v>
      </c>
      <c r="E142" s="37" t="s">
        <v>391</v>
      </c>
      <c r="F142" s="33">
        <v>3.1</v>
      </c>
      <c r="G142" s="81">
        <f t="shared" si="4"/>
        <v>10.695</v>
      </c>
    </row>
    <row r="143" spans="2:7" ht="14.25">
      <c r="B143" s="29" t="s">
        <v>203</v>
      </c>
      <c r="C143" s="33" t="s">
        <v>202</v>
      </c>
      <c r="D143" s="33">
        <v>3.54</v>
      </c>
      <c r="E143" s="37" t="s">
        <v>391</v>
      </c>
      <c r="F143" s="33">
        <v>3.1</v>
      </c>
      <c r="G143" s="81">
        <f t="shared" si="4"/>
        <v>10.974</v>
      </c>
    </row>
    <row r="144" spans="2:7" ht="14.25">
      <c r="B144" s="29" t="s">
        <v>204</v>
      </c>
      <c r="C144" s="33" t="s">
        <v>200</v>
      </c>
      <c r="D144" s="33">
        <v>10.17</v>
      </c>
      <c r="E144" s="33">
        <v>8</v>
      </c>
      <c r="F144" s="33">
        <v>3.1</v>
      </c>
      <c r="G144" s="81">
        <f t="shared" si="4"/>
        <v>31.527</v>
      </c>
    </row>
    <row r="145" spans="2:7" ht="14.25">
      <c r="B145" s="29" t="s">
        <v>205</v>
      </c>
      <c r="C145" s="33" t="s">
        <v>206</v>
      </c>
      <c r="D145" s="33">
        <v>8.98</v>
      </c>
      <c r="E145" s="33">
        <v>10</v>
      </c>
      <c r="F145" s="33">
        <v>3.1</v>
      </c>
      <c r="G145" s="81">
        <f t="shared" si="4"/>
        <v>27.838</v>
      </c>
    </row>
    <row r="146" spans="2:7" ht="14.25">
      <c r="B146" s="29" t="s">
        <v>207</v>
      </c>
      <c r="C146" s="33" t="s">
        <v>202</v>
      </c>
      <c r="D146" s="33">
        <v>4.68</v>
      </c>
      <c r="E146" s="37" t="s">
        <v>391</v>
      </c>
      <c r="F146" s="33">
        <v>3.1</v>
      </c>
      <c r="G146" s="81">
        <f t="shared" si="4"/>
        <v>14.508</v>
      </c>
    </row>
    <row r="147" spans="2:7" ht="14.25">
      <c r="B147" s="29" t="s">
        <v>208</v>
      </c>
      <c r="C147" s="33" t="s">
        <v>206</v>
      </c>
      <c r="D147" s="33">
        <v>8.98</v>
      </c>
      <c r="E147" s="33">
        <v>10</v>
      </c>
      <c r="F147" s="33">
        <v>3.1</v>
      </c>
      <c r="G147" s="81">
        <f t="shared" si="4"/>
        <v>27.838</v>
      </c>
    </row>
    <row r="148" spans="2:7" ht="14.25">
      <c r="B148" s="29" t="s">
        <v>209</v>
      </c>
      <c r="C148" s="33" t="s">
        <v>206</v>
      </c>
      <c r="D148" s="33">
        <v>11.88</v>
      </c>
      <c r="E148" s="33">
        <v>10</v>
      </c>
      <c r="F148" s="33">
        <v>3.1</v>
      </c>
      <c r="G148" s="81">
        <f t="shared" si="4"/>
        <v>36.828</v>
      </c>
    </row>
    <row r="149" spans="2:7" ht="14.25">
      <c r="B149" s="29" t="s">
        <v>210</v>
      </c>
      <c r="C149" s="33" t="s">
        <v>202</v>
      </c>
      <c r="D149" s="36">
        <v>6</v>
      </c>
      <c r="E149" s="37" t="s">
        <v>391</v>
      </c>
      <c r="F149" s="33">
        <v>3.1</v>
      </c>
      <c r="G149" s="81">
        <f t="shared" si="4"/>
        <v>18.6</v>
      </c>
    </row>
    <row r="150" spans="2:7" ht="14.25">
      <c r="B150" s="29" t="s">
        <v>211</v>
      </c>
      <c r="C150" s="33" t="s">
        <v>206</v>
      </c>
      <c r="D150" s="33">
        <v>12.58</v>
      </c>
      <c r="E150" s="33">
        <v>10</v>
      </c>
      <c r="F150" s="33">
        <v>3.1</v>
      </c>
      <c r="G150" s="81">
        <f t="shared" si="4"/>
        <v>38.998000000000005</v>
      </c>
    </row>
    <row r="151" spans="2:7" ht="14.25">
      <c r="B151" s="29" t="s">
        <v>212</v>
      </c>
      <c r="C151" s="33" t="s">
        <v>213</v>
      </c>
      <c r="D151" s="33">
        <v>15.19</v>
      </c>
      <c r="E151" s="33">
        <v>15</v>
      </c>
      <c r="F151" s="33">
        <v>3.1</v>
      </c>
      <c r="G151" s="81">
        <f t="shared" si="4"/>
        <v>47.089</v>
      </c>
    </row>
    <row r="152" spans="2:7" ht="14.25">
      <c r="B152" s="29" t="s">
        <v>214</v>
      </c>
      <c r="C152" s="33" t="s">
        <v>213</v>
      </c>
      <c r="D152" s="33">
        <v>15.22</v>
      </c>
      <c r="E152" s="33">
        <v>15</v>
      </c>
      <c r="F152" s="33">
        <v>3.1</v>
      </c>
      <c r="G152" s="81">
        <f t="shared" si="4"/>
        <v>47.182</v>
      </c>
    </row>
    <row r="153" spans="2:7" ht="14.25">
      <c r="B153" s="29" t="s">
        <v>215</v>
      </c>
      <c r="C153" s="33" t="s">
        <v>216</v>
      </c>
      <c r="D153" s="36">
        <v>8.04</v>
      </c>
      <c r="E153" s="33">
        <v>8</v>
      </c>
      <c r="F153" s="33">
        <v>3.1</v>
      </c>
      <c r="G153" s="81">
        <f t="shared" si="4"/>
        <v>24.924</v>
      </c>
    </row>
    <row r="154" spans="2:7" ht="14.25">
      <c r="B154" s="29" t="s">
        <v>217</v>
      </c>
      <c r="C154" s="33" t="s">
        <v>216</v>
      </c>
      <c r="D154" s="36">
        <v>8.04</v>
      </c>
      <c r="E154" s="33">
        <v>8</v>
      </c>
      <c r="F154" s="33">
        <v>3.1</v>
      </c>
      <c r="G154" s="81">
        <f t="shared" si="4"/>
        <v>24.924</v>
      </c>
    </row>
    <row r="155" spans="2:7" ht="14.25">
      <c r="B155" s="29" t="s">
        <v>218</v>
      </c>
      <c r="C155" s="33" t="s">
        <v>219</v>
      </c>
      <c r="D155" s="33">
        <v>10.14</v>
      </c>
      <c r="E155" s="33">
        <v>10</v>
      </c>
      <c r="F155" s="33">
        <v>3.1</v>
      </c>
      <c r="G155" s="81">
        <f t="shared" si="4"/>
        <v>31.434</v>
      </c>
    </row>
    <row r="156" spans="2:7" ht="14.25">
      <c r="B156" s="29" t="s">
        <v>220</v>
      </c>
      <c r="C156" s="33" t="s">
        <v>219</v>
      </c>
      <c r="D156" s="33">
        <v>10.14</v>
      </c>
      <c r="E156" s="33">
        <v>10</v>
      </c>
      <c r="F156" s="33">
        <v>3.1</v>
      </c>
      <c r="G156" s="81">
        <f t="shared" si="4"/>
        <v>31.434</v>
      </c>
    </row>
    <row r="157" spans="2:7" ht="14.25">
      <c r="B157" s="29" t="s">
        <v>221</v>
      </c>
      <c r="C157" s="33" t="s">
        <v>103</v>
      </c>
      <c r="D157" s="33">
        <v>16.29</v>
      </c>
      <c r="E157" s="37" t="s">
        <v>391</v>
      </c>
      <c r="F157" s="33">
        <v>3.1</v>
      </c>
      <c r="G157" s="81">
        <f t="shared" si="4"/>
        <v>50.499</v>
      </c>
    </row>
    <row r="158" spans="2:7" ht="14.25">
      <c r="B158" s="29" t="s">
        <v>222</v>
      </c>
      <c r="C158" s="33" t="s">
        <v>41</v>
      </c>
      <c r="D158" s="33">
        <v>16.99</v>
      </c>
      <c r="E158" s="37" t="s">
        <v>391</v>
      </c>
      <c r="F158" s="33">
        <v>3.1</v>
      </c>
      <c r="G158" s="81">
        <f t="shared" si="4"/>
        <v>52.669</v>
      </c>
    </row>
    <row r="159" spans="2:7" ht="14.25">
      <c r="B159" s="29" t="s">
        <v>223</v>
      </c>
      <c r="C159" s="33" t="s">
        <v>224</v>
      </c>
      <c r="D159" s="33">
        <v>3.79</v>
      </c>
      <c r="E159" s="37" t="s">
        <v>391</v>
      </c>
      <c r="F159" s="33">
        <v>3.1</v>
      </c>
      <c r="G159" s="81">
        <f t="shared" si="4"/>
        <v>11.749</v>
      </c>
    </row>
    <row r="160" spans="2:7" ht="14.25">
      <c r="B160" s="29" t="s">
        <v>225</v>
      </c>
      <c r="C160" s="33" t="s">
        <v>226</v>
      </c>
      <c r="D160" s="33">
        <v>36.09</v>
      </c>
      <c r="E160" s="33">
        <v>30</v>
      </c>
      <c r="F160" s="33">
        <v>3.1</v>
      </c>
      <c r="G160" s="81">
        <f t="shared" si="4"/>
        <v>111.87900000000002</v>
      </c>
    </row>
    <row r="161" spans="2:7" ht="14.25">
      <c r="B161" s="29" t="s">
        <v>227</v>
      </c>
      <c r="C161" s="33" t="s">
        <v>228</v>
      </c>
      <c r="D161" s="33">
        <v>41.43</v>
      </c>
      <c r="E161" s="33">
        <v>25</v>
      </c>
      <c r="F161" s="33">
        <v>3.1</v>
      </c>
      <c r="G161" s="81">
        <f t="shared" si="4"/>
        <v>128.433</v>
      </c>
    </row>
    <row r="162" spans="2:7" ht="14.25">
      <c r="B162" s="29" t="s">
        <v>229</v>
      </c>
      <c r="C162" s="33" t="s">
        <v>213</v>
      </c>
      <c r="D162" s="33">
        <v>15.38</v>
      </c>
      <c r="E162" s="33">
        <v>15</v>
      </c>
      <c r="F162" s="33">
        <v>3.1</v>
      </c>
      <c r="G162" s="81">
        <f t="shared" si="4"/>
        <v>47.678000000000004</v>
      </c>
    </row>
    <row r="163" spans="2:7" ht="14.25">
      <c r="B163" s="29" t="s">
        <v>230</v>
      </c>
      <c r="C163" s="33" t="s">
        <v>213</v>
      </c>
      <c r="D163" s="33">
        <v>15.38</v>
      </c>
      <c r="E163" s="33">
        <v>15</v>
      </c>
      <c r="F163" s="33">
        <v>3.1</v>
      </c>
      <c r="G163" s="81">
        <f t="shared" si="4"/>
        <v>47.678000000000004</v>
      </c>
    </row>
    <row r="164" spans="2:7" ht="14.25">
      <c r="B164" s="29" t="s">
        <v>231</v>
      </c>
      <c r="C164" s="33" t="s">
        <v>232</v>
      </c>
      <c r="D164" s="33">
        <v>15.38</v>
      </c>
      <c r="E164" s="33">
        <v>15</v>
      </c>
      <c r="F164" s="33">
        <v>3.1</v>
      </c>
      <c r="G164" s="81">
        <f t="shared" si="4"/>
        <v>47.678000000000004</v>
      </c>
    </row>
    <row r="165" spans="2:7" ht="14.25">
      <c r="B165" s="29" t="s">
        <v>233</v>
      </c>
      <c r="C165" s="33" t="s">
        <v>232</v>
      </c>
      <c r="D165" s="33">
        <v>15.38</v>
      </c>
      <c r="E165" s="33">
        <v>15</v>
      </c>
      <c r="F165" s="33">
        <v>3.1</v>
      </c>
      <c r="G165" s="81">
        <f t="shared" si="4"/>
        <v>47.678000000000004</v>
      </c>
    </row>
    <row r="166" spans="2:7" ht="14.25">
      <c r="B166" s="29" t="s">
        <v>234</v>
      </c>
      <c r="C166" s="33" t="s">
        <v>235</v>
      </c>
      <c r="D166" s="33">
        <v>12.06</v>
      </c>
      <c r="E166" s="33">
        <v>12</v>
      </c>
      <c r="F166" s="33">
        <v>3.1</v>
      </c>
      <c r="G166" s="81">
        <f t="shared" si="4"/>
        <v>37.386</v>
      </c>
    </row>
    <row r="167" spans="2:7" ht="14.25">
      <c r="B167" s="29" t="s">
        <v>236</v>
      </c>
      <c r="C167" s="33" t="s">
        <v>237</v>
      </c>
      <c r="D167" s="33">
        <v>12.06</v>
      </c>
      <c r="E167" s="33">
        <v>12</v>
      </c>
      <c r="F167" s="33">
        <v>3.1</v>
      </c>
      <c r="G167" s="81">
        <f t="shared" si="4"/>
        <v>37.386</v>
      </c>
    </row>
    <row r="168" spans="2:7" ht="14.25">
      <c r="B168" s="29" t="s">
        <v>238</v>
      </c>
      <c r="C168" s="33" t="s">
        <v>239</v>
      </c>
      <c r="D168" s="33">
        <v>12.18</v>
      </c>
      <c r="E168" s="33">
        <v>12</v>
      </c>
      <c r="F168" s="33">
        <v>3.1</v>
      </c>
      <c r="G168" s="81">
        <f aca="true" t="shared" si="5" ref="G168:G199">PRODUCT(D168,F168)</f>
        <v>37.758</v>
      </c>
    </row>
    <row r="169" spans="2:7" ht="14.25">
      <c r="B169" s="29" t="s">
        <v>240</v>
      </c>
      <c r="C169" s="33" t="s">
        <v>241</v>
      </c>
      <c r="D169" s="33">
        <v>12.18</v>
      </c>
      <c r="E169" s="33">
        <v>12</v>
      </c>
      <c r="F169" s="33">
        <v>3.1</v>
      </c>
      <c r="G169" s="81">
        <f t="shared" si="5"/>
        <v>37.758</v>
      </c>
    </row>
    <row r="170" spans="2:7" ht="14.25">
      <c r="B170" s="29" t="s">
        <v>242</v>
      </c>
      <c r="C170" s="33" t="s">
        <v>243</v>
      </c>
      <c r="D170" s="33">
        <v>20.84</v>
      </c>
      <c r="E170" s="33">
        <v>15</v>
      </c>
      <c r="F170" s="33">
        <v>3.1</v>
      </c>
      <c r="G170" s="81">
        <f t="shared" si="5"/>
        <v>64.604</v>
      </c>
    </row>
    <row r="171" spans="2:7" ht="14.25">
      <c r="B171" s="66" t="s">
        <v>244</v>
      </c>
      <c r="C171" s="33" t="s">
        <v>245</v>
      </c>
      <c r="D171" s="33">
        <v>3.63</v>
      </c>
      <c r="E171" s="37" t="s">
        <v>391</v>
      </c>
      <c r="F171" s="33">
        <v>3.1</v>
      </c>
      <c r="G171" s="81">
        <f t="shared" si="5"/>
        <v>11.253</v>
      </c>
    </row>
    <row r="172" spans="2:7" ht="14.25">
      <c r="B172" s="29" t="s">
        <v>246</v>
      </c>
      <c r="C172" s="33" t="s">
        <v>41</v>
      </c>
      <c r="D172" s="33">
        <v>11.75</v>
      </c>
      <c r="E172" s="37" t="s">
        <v>391</v>
      </c>
      <c r="F172" s="33">
        <v>3.1</v>
      </c>
      <c r="G172" s="81">
        <f t="shared" si="5"/>
        <v>36.425000000000004</v>
      </c>
    </row>
    <row r="173" spans="2:7" ht="14.25">
      <c r="B173" s="29" t="s">
        <v>247</v>
      </c>
      <c r="C173" s="33" t="s">
        <v>248</v>
      </c>
      <c r="D173" s="33">
        <v>15.02</v>
      </c>
      <c r="E173" s="33">
        <v>15</v>
      </c>
      <c r="F173" s="33">
        <v>3.1</v>
      </c>
      <c r="G173" s="81">
        <f t="shared" si="5"/>
        <v>46.562</v>
      </c>
    </row>
    <row r="174" spans="2:7" ht="14.25">
      <c r="B174" s="29" t="s">
        <v>249</v>
      </c>
      <c r="C174" s="33" t="s">
        <v>248</v>
      </c>
      <c r="D174" s="33">
        <v>15.02</v>
      </c>
      <c r="E174" s="33">
        <v>15</v>
      </c>
      <c r="F174" s="33">
        <v>3.1</v>
      </c>
      <c r="G174" s="81">
        <f t="shared" si="5"/>
        <v>46.562</v>
      </c>
    </row>
    <row r="175" spans="2:7" ht="14.25">
      <c r="B175" s="29" t="s">
        <v>250</v>
      </c>
      <c r="C175" s="33" t="s">
        <v>251</v>
      </c>
      <c r="D175" s="33">
        <v>43.75</v>
      </c>
      <c r="E175" s="33">
        <v>50</v>
      </c>
      <c r="F175" s="33">
        <v>3.2</v>
      </c>
      <c r="G175" s="81">
        <f t="shared" si="5"/>
        <v>140</v>
      </c>
    </row>
    <row r="176" spans="2:7" ht="14.25">
      <c r="B176" s="29" t="s">
        <v>252</v>
      </c>
      <c r="C176" s="33" t="s">
        <v>253</v>
      </c>
      <c r="D176" s="33">
        <v>91.71</v>
      </c>
      <c r="E176" s="33">
        <v>150</v>
      </c>
      <c r="F176" s="33">
        <v>3.1</v>
      </c>
      <c r="G176" s="81">
        <f t="shared" si="5"/>
        <v>284.301</v>
      </c>
    </row>
    <row r="177" spans="2:7" ht="14.25">
      <c r="B177" s="29" t="s">
        <v>254</v>
      </c>
      <c r="C177" s="33" t="s">
        <v>68</v>
      </c>
      <c r="D177" s="33">
        <v>6.81</v>
      </c>
      <c r="E177" s="37" t="s">
        <v>391</v>
      </c>
      <c r="F177" s="33">
        <v>3.5</v>
      </c>
      <c r="G177" s="81">
        <f t="shared" si="5"/>
        <v>23.834999999999997</v>
      </c>
    </row>
    <row r="178" spans="2:7" ht="14.25">
      <c r="B178" s="29" t="s">
        <v>255</v>
      </c>
      <c r="C178" s="33" t="s">
        <v>57</v>
      </c>
      <c r="D178" s="33">
        <v>34.35</v>
      </c>
      <c r="E178" s="37" t="s">
        <v>391</v>
      </c>
      <c r="F178" s="33">
        <v>3.5</v>
      </c>
      <c r="G178" s="81">
        <f t="shared" si="5"/>
        <v>120.22500000000001</v>
      </c>
    </row>
    <row r="179" spans="2:7" ht="14.25">
      <c r="B179" s="29" t="s">
        <v>256</v>
      </c>
      <c r="C179" s="33" t="s">
        <v>57</v>
      </c>
      <c r="D179" s="33">
        <v>106.24</v>
      </c>
      <c r="E179" s="37" t="s">
        <v>391</v>
      </c>
      <c r="F179" s="33">
        <v>3.5</v>
      </c>
      <c r="G179" s="81">
        <f t="shared" si="5"/>
        <v>371.84</v>
      </c>
    </row>
    <row r="180" spans="2:7" ht="14.25">
      <c r="B180" s="29" t="s">
        <v>257</v>
      </c>
      <c r="C180" s="33" t="s">
        <v>64</v>
      </c>
      <c r="D180" s="33">
        <v>15.72</v>
      </c>
      <c r="E180" s="37" t="s">
        <v>391</v>
      </c>
      <c r="F180" s="33">
        <v>3.5</v>
      </c>
      <c r="G180" s="81">
        <f t="shared" si="5"/>
        <v>55.02</v>
      </c>
    </row>
    <row r="181" spans="2:7" ht="15" thickBot="1">
      <c r="B181" s="69" t="s">
        <v>258</v>
      </c>
      <c r="C181" s="52" t="s">
        <v>47</v>
      </c>
      <c r="D181" s="52">
        <v>9.46</v>
      </c>
      <c r="E181" s="63" t="s">
        <v>391</v>
      </c>
      <c r="F181" s="52">
        <v>3.1</v>
      </c>
      <c r="G181" s="88">
        <f t="shared" si="5"/>
        <v>29.326000000000004</v>
      </c>
    </row>
    <row r="182" spans="2:7" ht="14.25">
      <c r="B182" s="164" t="s">
        <v>259</v>
      </c>
      <c r="C182" s="186" t="s">
        <v>49</v>
      </c>
      <c r="D182" s="186">
        <v>14.96</v>
      </c>
      <c r="E182" s="205" t="s">
        <v>15</v>
      </c>
      <c r="F182" s="186">
        <v>3.5</v>
      </c>
      <c r="G182" s="184">
        <f t="shared" si="5"/>
        <v>52.36</v>
      </c>
    </row>
    <row r="183" spans="2:7" ht="14.25">
      <c r="B183" s="68" t="s">
        <v>260</v>
      </c>
      <c r="C183" s="34" t="s">
        <v>51</v>
      </c>
      <c r="D183" s="34">
        <v>4.25</v>
      </c>
      <c r="E183" s="38" t="s">
        <v>15</v>
      </c>
      <c r="F183" s="34">
        <v>3.5</v>
      </c>
      <c r="G183" s="82">
        <f t="shared" si="5"/>
        <v>14.875</v>
      </c>
    </row>
    <row r="184" spans="2:7" ht="14.25">
      <c r="B184" s="68" t="s">
        <v>261</v>
      </c>
      <c r="C184" s="34" t="s">
        <v>51</v>
      </c>
      <c r="D184" s="34">
        <v>4.25</v>
      </c>
      <c r="E184" s="38" t="s">
        <v>15</v>
      </c>
      <c r="F184" s="34">
        <v>3.5</v>
      </c>
      <c r="G184" s="82">
        <f t="shared" si="5"/>
        <v>14.875</v>
      </c>
    </row>
    <row r="185" spans="2:7" ht="14.25">
      <c r="B185" s="68" t="s">
        <v>262</v>
      </c>
      <c r="C185" s="34" t="s">
        <v>73</v>
      </c>
      <c r="D185" s="203">
        <v>15.6</v>
      </c>
      <c r="E185" s="38" t="s">
        <v>15</v>
      </c>
      <c r="F185" s="34">
        <v>3.5</v>
      </c>
      <c r="G185" s="82">
        <f t="shared" si="5"/>
        <v>54.6</v>
      </c>
    </row>
    <row r="186" spans="2:7" ht="15" thickBot="1">
      <c r="B186" s="130" t="s">
        <v>263</v>
      </c>
      <c r="C186" s="35" t="s">
        <v>75</v>
      </c>
      <c r="D186" s="35">
        <v>6.42</v>
      </c>
      <c r="E186" s="39" t="s">
        <v>15</v>
      </c>
      <c r="F186" s="35">
        <v>3.5</v>
      </c>
      <c r="G186" s="83">
        <f t="shared" si="5"/>
        <v>22.47</v>
      </c>
    </row>
    <row r="187" spans="2:7" ht="14.25">
      <c r="B187" s="114" t="s">
        <v>264</v>
      </c>
      <c r="C187" s="40" t="s">
        <v>75</v>
      </c>
      <c r="D187" s="40">
        <v>5.29</v>
      </c>
      <c r="E187" s="206" t="s">
        <v>15</v>
      </c>
      <c r="F187" s="40">
        <v>3.5</v>
      </c>
      <c r="G187" s="86">
        <f t="shared" si="5"/>
        <v>18.515</v>
      </c>
    </row>
    <row r="188" spans="2:7" ht="15" thickBot="1">
      <c r="B188" s="69" t="s">
        <v>265</v>
      </c>
      <c r="C188" s="52" t="s">
        <v>75</v>
      </c>
      <c r="D188" s="52">
        <v>5.27</v>
      </c>
      <c r="E188" s="207" t="s">
        <v>15</v>
      </c>
      <c r="F188" s="52">
        <v>3.5</v>
      </c>
      <c r="G188" s="88">
        <f t="shared" si="5"/>
        <v>18.445</v>
      </c>
    </row>
    <row r="189" spans="2:7" ht="20.25" thickBot="1">
      <c r="B189" s="3"/>
      <c r="C189" s="208" t="s">
        <v>77</v>
      </c>
      <c r="D189" s="211">
        <f>SUM(D134:D181,D187:D188)</f>
        <v>940.9799999999999</v>
      </c>
      <c r="E189" s="134"/>
      <c r="F189" s="134"/>
      <c r="G189" s="189">
        <f>SUM(G134:G181,G187:G188)</f>
        <v>2621.333</v>
      </c>
    </row>
    <row r="190" spans="2:7" ht="20.25" thickBot="1">
      <c r="B190" s="3"/>
      <c r="C190" s="209" t="s">
        <v>78</v>
      </c>
      <c r="D190" s="212">
        <f>SUM(D182:D186)</f>
        <v>45.480000000000004</v>
      </c>
      <c r="E190" s="75"/>
      <c r="F190" s="75"/>
      <c r="G190" s="192">
        <f>SUM(G182:G186)</f>
        <v>159.18</v>
      </c>
    </row>
    <row r="191" spans="2:7" ht="20.25" thickBot="1">
      <c r="B191" s="3"/>
      <c r="C191" s="210" t="s">
        <v>79</v>
      </c>
      <c r="D191" s="213">
        <f>SUM(D189:D190)</f>
        <v>986.4599999999999</v>
      </c>
      <c r="E191" s="75"/>
      <c r="F191" s="75"/>
      <c r="G191" s="193">
        <f>SUM(G189:G190)</f>
        <v>2780.513</v>
      </c>
    </row>
    <row r="192" spans="2:7" ht="14.25">
      <c r="B192" s="3"/>
      <c r="C192"/>
      <c r="D192"/>
      <c r="E192"/>
      <c r="F192"/>
      <c r="G192" s="90"/>
    </row>
    <row r="193" spans="2:7" ht="15">
      <c r="B193" s="3"/>
      <c r="C193" s="7" t="s">
        <v>144</v>
      </c>
      <c r="D193" s="5"/>
      <c r="E193" s="4"/>
      <c r="F193" s="4"/>
      <c r="G193" s="84"/>
    </row>
    <row r="194" ht="15" thickBot="1">
      <c r="B194" s="8"/>
    </row>
    <row r="195" spans="2:7" ht="20.25" thickBot="1">
      <c r="B195" s="217" t="s">
        <v>266</v>
      </c>
      <c r="C195" s="218"/>
      <c r="D195" s="218"/>
      <c r="E195" s="218"/>
      <c r="F195" s="218"/>
      <c r="G195" s="219"/>
    </row>
    <row r="196" spans="2:7" ht="18" thickBot="1">
      <c r="B196" s="20" t="s">
        <v>1</v>
      </c>
      <c r="C196" s="20" t="s">
        <v>2</v>
      </c>
      <c r="D196" s="220" t="s">
        <v>3</v>
      </c>
      <c r="E196" s="221"/>
      <c r="F196" s="20" t="s">
        <v>4</v>
      </c>
      <c r="G196" s="151" t="s">
        <v>5</v>
      </c>
    </row>
    <row r="197" spans="2:7" ht="15.75" thickBot="1">
      <c r="B197" s="21"/>
      <c r="C197" s="21"/>
      <c r="D197" s="25" t="s">
        <v>6</v>
      </c>
      <c r="E197" s="214" t="s">
        <v>390</v>
      </c>
      <c r="F197" s="21"/>
      <c r="G197" s="152"/>
    </row>
    <row r="198" spans="2:7" ht="14.25">
      <c r="B198" s="28" t="s">
        <v>267</v>
      </c>
      <c r="C198" s="32" t="s">
        <v>268</v>
      </c>
      <c r="D198" s="216">
        <v>25.23</v>
      </c>
      <c r="E198" s="32">
        <v>25</v>
      </c>
      <c r="F198" s="32">
        <v>3.1</v>
      </c>
      <c r="G198" s="80">
        <f aca="true" t="shared" si="6" ref="G198:G240">PRODUCT(D198,F198)</f>
        <v>78.21300000000001</v>
      </c>
    </row>
    <row r="199" spans="2:7" ht="14.25">
      <c r="B199" s="29" t="s">
        <v>269</v>
      </c>
      <c r="C199" s="33" t="s">
        <v>268</v>
      </c>
      <c r="D199" s="36">
        <v>25.16</v>
      </c>
      <c r="E199" s="33">
        <v>25</v>
      </c>
      <c r="F199" s="33">
        <v>3.1</v>
      </c>
      <c r="G199" s="81">
        <f t="shared" si="6"/>
        <v>77.99600000000001</v>
      </c>
    </row>
    <row r="200" spans="2:7" ht="14.25">
      <c r="B200" s="29" t="s">
        <v>270</v>
      </c>
      <c r="C200" s="33" t="s">
        <v>271</v>
      </c>
      <c r="D200" s="36">
        <v>12.07</v>
      </c>
      <c r="E200" s="33">
        <v>10</v>
      </c>
      <c r="F200" s="33">
        <v>3.1</v>
      </c>
      <c r="G200" s="81">
        <f t="shared" si="6"/>
        <v>37.417</v>
      </c>
    </row>
    <row r="201" spans="2:7" ht="14.25">
      <c r="B201" s="29" t="s">
        <v>272</v>
      </c>
      <c r="C201" s="33" t="s">
        <v>273</v>
      </c>
      <c r="D201" s="36">
        <v>12.23</v>
      </c>
      <c r="E201" s="33">
        <v>12</v>
      </c>
      <c r="F201" s="33">
        <v>3.1</v>
      </c>
      <c r="G201" s="81">
        <f t="shared" si="6"/>
        <v>37.913000000000004</v>
      </c>
    </row>
    <row r="202" spans="2:7" ht="14.25">
      <c r="B202" s="29" t="s">
        <v>274</v>
      </c>
      <c r="C202" s="33" t="s">
        <v>275</v>
      </c>
      <c r="D202" s="36">
        <v>12.1</v>
      </c>
      <c r="E202" s="33">
        <v>12</v>
      </c>
      <c r="F202" s="33">
        <v>3.1</v>
      </c>
      <c r="G202" s="81">
        <f t="shared" si="6"/>
        <v>37.51</v>
      </c>
    </row>
    <row r="203" spans="2:7" ht="14.25">
      <c r="B203" s="29" t="s">
        <v>276</v>
      </c>
      <c r="C203" s="33" t="s">
        <v>277</v>
      </c>
      <c r="D203" s="36">
        <v>12.19</v>
      </c>
      <c r="E203" s="33">
        <v>12</v>
      </c>
      <c r="F203" s="33">
        <v>3.1</v>
      </c>
      <c r="G203" s="81">
        <f t="shared" si="6"/>
        <v>37.789</v>
      </c>
    </row>
    <row r="204" spans="2:7" ht="14.25">
      <c r="B204" s="29" t="s">
        <v>278</v>
      </c>
      <c r="C204" s="33" t="s">
        <v>279</v>
      </c>
      <c r="D204" s="36">
        <v>15.1</v>
      </c>
      <c r="E204" s="33">
        <v>15</v>
      </c>
      <c r="F204" s="33">
        <v>3.1</v>
      </c>
      <c r="G204" s="81">
        <f t="shared" si="6"/>
        <v>46.81</v>
      </c>
    </row>
    <row r="205" spans="2:7" ht="14.25">
      <c r="B205" s="29" t="s">
        <v>280</v>
      </c>
      <c r="C205" s="33" t="s">
        <v>281</v>
      </c>
      <c r="D205" s="36">
        <v>15.02</v>
      </c>
      <c r="E205" s="33">
        <v>15</v>
      </c>
      <c r="F205" s="33">
        <v>3.1</v>
      </c>
      <c r="G205" s="81">
        <f t="shared" si="6"/>
        <v>46.562</v>
      </c>
    </row>
    <row r="206" spans="2:7" ht="14.25">
      <c r="B206" s="29" t="s">
        <v>282</v>
      </c>
      <c r="C206" s="33" t="s">
        <v>283</v>
      </c>
      <c r="D206" s="36">
        <v>20.01</v>
      </c>
      <c r="E206" s="33">
        <v>20</v>
      </c>
      <c r="F206" s="33">
        <v>3.1</v>
      </c>
      <c r="G206" s="81">
        <f t="shared" si="6"/>
        <v>62.031000000000006</v>
      </c>
    </row>
    <row r="207" spans="2:7" ht="14.25">
      <c r="B207" s="29" t="s">
        <v>284</v>
      </c>
      <c r="C207" s="33" t="s">
        <v>285</v>
      </c>
      <c r="D207" s="36">
        <v>12.54</v>
      </c>
      <c r="E207" s="33">
        <v>8</v>
      </c>
      <c r="F207" s="33">
        <v>3.1</v>
      </c>
      <c r="G207" s="81">
        <f t="shared" si="6"/>
        <v>38.873999999999995</v>
      </c>
    </row>
    <row r="208" spans="2:7" ht="14.25">
      <c r="B208" s="29" t="s">
        <v>286</v>
      </c>
      <c r="C208" s="33" t="s">
        <v>287</v>
      </c>
      <c r="D208" s="36">
        <v>12.54</v>
      </c>
      <c r="E208" s="33">
        <v>10</v>
      </c>
      <c r="F208" s="33">
        <v>3.1</v>
      </c>
      <c r="G208" s="81">
        <f t="shared" si="6"/>
        <v>38.873999999999995</v>
      </c>
    </row>
    <row r="209" spans="2:7" ht="14.25">
      <c r="B209" s="29" t="s">
        <v>288</v>
      </c>
      <c r="C209" s="33" t="s">
        <v>289</v>
      </c>
      <c r="D209" s="36">
        <v>5.94</v>
      </c>
      <c r="E209" s="33">
        <v>12</v>
      </c>
      <c r="F209" s="33">
        <v>3.1</v>
      </c>
      <c r="G209" s="81">
        <f t="shared" si="6"/>
        <v>18.414</v>
      </c>
    </row>
    <row r="210" spans="2:7" ht="14.25">
      <c r="B210" s="29" t="s">
        <v>290</v>
      </c>
      <c r="C210" s="33" t="s">
        <v>291</v>
      </c>
      <c r="D210" s="36">
        <v>15</v>
      </c>
      <c r="E210" s="33">
        <v>15</v>
      </c>
      <c r="F210" s="33">
        <v>3.1</v>
      </c>
      <c r="G210" s="81">
        <f t="shared" si="6"/>
        <v>46.5</v>
      </c>
    </row>
    <row r="211" spans="2:7" ht="14.25">
      <c r="B211" s="29" t="s">
        <v>292</v>
      </c>
      <c r="C211" s="33" t="s">
        <v>293</v>
      </c>
      <c r="D211" s="36">
        <v>3.79</v>
      </c>
      <c r="E211" s="37" t="s">
        <v>391</v>
      </c>
      <c r="F211" s="33">
        <v>3.1</v>
      </c>
      <c r="G211" s="81">
        <f t="shared" si="6"/>
        <v>11.749</v>
      </c>
    </row>
    <row r="212" spans="2:7" ht="14.25">
      <c r="B212" s="29" t="s">
        <v>294</v>
      </c>
      <c r="C212" s="33" t="s">
        <v>103</v>
      </c>
      <c r="D212" s="36">
        <v>9.53</v>
      </c>
      <c r="E212" s="37" t="s">
        <v>391</v>
      </c>
      <c r="F212" s="33">
        <v>3.1</v>
      </c>
      <c r="G212" s="81">
        <f t="shared" si="6"/>
        <v>29.543</v>
      </c>
    </row>
    <row r="213" spans="2:7" ht="14.25">
      <c r="B213" s="29" t="s">
        <v>295</v>
      </c>
      <c r="C213" s="33" t="s">
        <v>41</v>
      </c>
      <c r="D213" s="36">
        <v>9.53</v>
      </c>
      <c r="E213" s="37" t="s">
        <v>391</v>
      </c>
      <c r="F213" s="33">
        <v>3.1</v>
      </c>
      <c r="G213" s="81">
        <f t="shared" si="6"/>
        <v>29.543</v>
      </c>
    </row>
    <row r="214" spans="2:7" ht="14.25">
      <c r="B214" s="29" t="s">
        <v>296</v>
      </c>
      <c r="C214" s="33" t="s">
        <v>297</v>
      </c>
      <c r="D214" s="36">
        <v>57.03</v>
      </c>
      <c r="E214" s="33">
        <v>60</v>
      </c>
      <c r="F214" s="33">
        <v>3.1</v>
      </c>
      <c r="G214" s="81">
        <f t="shared" si="6"/>
        <v>176.793</v>
      </c>
    </row>
    <row r="215" spans="2:7" ht="14.25">
      <c r="B215" s="29" t="s">
        <v>298</v>
      </c>
      <c r="C215" s="33" t="s">
        <v>299</v>
      </c>
      <c r="D215" s="36">
        <v>12.7</v>
      </c>
      <c r="E215" s="33">
        <v>12</v>
      </c>
      <c r="F215" s="33">
        <v>3.1</v>
      </c>
      <c r="G215" s="81">
        <f t="shared" si="6"/>
        <v>39.37</v>
      </c>
    </row>
    <row r="216" spans="2:7" ht="14.25">
      <c r="B216" s="29" t="s">
        <v>300</v>
      </c>
      <c r="C216" s="33" t="s">
        <v>301</v>
      </c>
      <c r="D216" s="36">
        <v>12.46</v>
      </c>
      <c r="E216" s="33">
        <v>12</v>
      </c>
      <c r="F216" s="33">
        <v>3.1</v>
      </c>
      <c r="G216" s="81">
        <f t="shared" si="6"/>
        <v>38.626000000000005</v>
      </c>
    </row>
    <row r="217" spans="2:7" ht="14.25">
      <c r="B217" s="29" t="s">
        <v>302</v>
      </c>
      <c r="C217" s="33" t="s">
        <v>303</v>
      </c>
      <c r="D217" s="36">
        <v>15.12</v>
      </c>
      <c r="E217" s="33">
        <v>15</v>
      </c>
      <c r="F217" s="33">
        <v>3.1</v>
      </c>
      <c r="G217" s="81">
        <f t="shared" si="6"/>
        <v>46.872</v>
      </c>
    </row>
    <row r="218" spans="2:7" ht="14.25">
      <c r="B218" s="29" t="s">
        <v>304</v>
      </c>
      <c r="C218" s="33" t="s">
        <v>305</v>
      </c>
      <c r="D218" s="36">
        <v>15.12</v>
      </c>
      <c r="E218" s="33">
        <v>15</v>
      </c>
      <c r="F218" s="33">
        <v>3.1</v>
      </c>
      <c r="G218" s="81">
        <f t="shared" si="6"/>
        <v>46.872</v>
      </c>
    </row>
    <row r="219" spans="2:7" ht="14.25">
      <c r="B219" s="29" t="s">
        <v>306</v>
      </c>
      <c r="C219" s="33" t="s">
        <v>307</v>
      </c>
      <c r="D219" s="36">
        <v>24.93</v>
      </c>
      <c r="E219" s="33">
        <v>25</v>
      </c>
      <c r="F219" s="33">
        <v>3.1</v>
      </c>
      <c r="G219" s="81">
        <f t="shared" si="6"/>
        <v>77.283</v>
      </c>
    </row>
    <row r="220" spans="2:7" ht="14.25">
      <c r="B220" s="29" t="s">
        <v>308</v>
      </c>
      <c r="C220" s="33" t="s">
        <v>309</v>
      </c>
      <c r="D220" s="36">
        <v>15.12</v>
      </c>
      <c r="E220" s="33">
        <v>15</v>
      </c>
      <c r="F220" s="33">
        <v>3.1</v>
      </c>
      <c r="G220" s="81">
        <f t="shared" si="6"/>
        <v>46.872</v>
      </c>
    </row>
    <row r="221" spans="2:7" ht="14.25">
      <c r="B221" s="29" t="s">
        <v>310</v>
      </c>
      <c r="C221" s="33" t="s">
        <v>309</v>
      </c>
      <c r="D221" s="36">
        <v>15.47</v>
      </c>
      <c r="E221" s="33">
        <v>15</v>
      </c>
      <c r="F221" s="33">
        <v>3.1</v>
      </c>
      <c r="G221" s="81">
        <f t="shared" si="6"/>
        <v>47.957</v>
      </c>
    </row>
    <row r="222" spans="2:7" ht="14.25">
      <c r="B222" s="29" t="s">
        <v>311</v>
      </c>
      <c r="C222" s="33" t="s">
        <v>312</v>
      </c>
      <c r="D222" s="36">
        <v>19.03</v>
      </c>
      <c r="E222" s="33">
        <v>20</v>
      </c>
      <c r="F222" s="33">
        <v>3.1</v>
      </c>
      <c r="G222" s="81">
        <f t="shared" si="6"/>
        <v>58.993</v>
      </c>
    </row>
    <row r="223" spans="2:7" ht="14.25">
      <c r="B223" s="29" t="s">
        <v>313</v>
      </c>
      <c r="C223" s="33" t="s">
        <v>41</v>
      </c>
      <c r="D223" s="36">
        <v>11.3</v>
      </c>
      <c r="E223" s="37" t="s">
        <v>391</v>
      </c>
      <c r="F223" s="33">
        <v>3.1</v>
      </c>
      <c r="G223" s="81">
        <f t="shared" si="6"/>
        <v>35.03</v>
      </c>
    </row>
    <row r="224" spans="2:7" ht="14.25">
      <c r="B224" s="29" t="s">
        <v>314</v>
      </c>
      <c r="C224" s="33" t="s">
        <v>103</v>
      </c>
      <c r="D224" s="36">
        <v>10.95</v>
      </c>
      <c r="E224" s="37" t="s">
        <v>391</v>
      </c>
      <c r="F224" s="33">
        <v>3.1</v>
      </c>
      <c r="G224" s="81">
        <f t="shared" si="6"/>
        <v>33.945</v>
      </c>
    </row>
    <row r="225" spans="2:7" ht="14.25">
      <c r="B225" s="29" t="s">
        <v>315</v>
      </c>
      <c r="C225" s="33" t="s">
        <v>316</v>
      </c>
      <c r="D225" s="36">
        <v>35.96</v>
      </c>
      <c r="E225" s="33">
        <v>72</v>
      </c>
      <c r="F225" s="33">
        <v>3.1</v>
      </c>
      <c r="G225" s="81">
        <f t="shared" si="6"/>
        <v>111.476</v>
      </c>
    </row>
    <row r="226" spans="2:7" ht="14.25">
      <c r="B226" s="29" t="s">
        <v>317</v>
      </c>
      <c r="C226" s="33" t="s">
        <v>318</v>
      </c>
      <c r="D226" s="36">
        <v>30.93</v>
      </c>
      <c r="E226" s="55" t="s">
        <v>319</v>
      </c>
      <c r="F226" s="33">
        <v>3.1</v>
      </c>
      <c r="G226" s="81">
        <f t="shared" si="6"/>
        <v>95.883</v>
      </c>
    </row>
    <row r="227" spans="2:7" ht="14.25">
      <c r="B227" s="29" t="s">
        <v>320</v>
      </c>
      <c r="C227" s="33" t="s">
        <v>321</v>
      </c>
      <c r="D227" s="36">
        <v>36.83</v>
      </c>
      <c r="E227" s="33">
        <v>30</v>
      </c>
      <c r="F227" s="33">
        <v>3.1</v>
      </c>
      <c r="G227" s="81">
        <f t="shared" si="6"/>
        <v>114.173</v>
      </c>
    </row>
    <row r="228" spans="2:7" ht="14.25">
      <c r="B228" s="29" t="s">
        <v>322</v>
      </c>
      <c r="C228" s="33" t="s">
        <v>323</v>
      </c>
      <c r="D228" s="36">
        <v>44.47</v>
      </c>
      <c r="E228" s="33">
        <v>40</v>
      </c>
      <c r="F228" s="33">
        <v>3.1</v>
      </c>
      <c r="G228" s="81">
        <f t="shared" si="6"/>
        <v>137.857</v>
      </c>
    </row>
    <row r="229" spans="2:7" ht="14.25">
      <c r="B229" s="29" t="s">
        <v>324</v>
      </c>
      <c r="C229" s="33" t="s">
        <v>325</v>
      </c>
      <c r="D229" s="36">
        <v>15.84</v>
      </c>
      <c r="E229" s="33">
        <v>15</v>
      </c>
      <c r="F229" s="33">
        <v>3.1</v>
      </c>
      <c r="G229" s="81">
        <f t="shared" si="6"/>
        <v>49.104</v>
      </c>
    </row>
    <row r="230" spans="2:7" ht="14.25">
      <c r="B230" s="29" t="s">
        <v>326</v>
      </c>
      <c r="C230" s="33" t="s">
        <v>68</v>
      </c>
      <c r="D230" s="33">
        <v>6.81</v>
      </c>
      <c r="E230" s="37" t="s">
        <v>391</v>
      </c>
      <c r="F230" s="33">
        <v>3.5</v>
      </c>
      <c r="G230" s="81">
        <f t="shared" si="6"/>
        <v>23.834999999999997</v>
      </c>
    </row>
    <row r="231" spans="2:7" ht="14.25">
      <c r="B231" s="29" t="s">
        <v>327</v>
      </c>
      <c r="C231" s="33" t="s">
        <v>57</v>
      </c>
      <c r="D231" s="36">
        <v>31.35</v>
      </c>
      <c r="E231" s="37" t="s">
        <v>391</v>
      </c>
      <c r="F231" s="33">
        <v>3.1</v>
      </c>
      <c r="G231" s="81">
        <f t="shared" si="6"/>
        <v>97.185</v>
      </c>
    </row>
    <row r="232" spans="2:7" ht="14.25">
      <c r="B232" s="29" t="s">
        <v>328</v>
      </c>
      <c r="C232" s="33" t="s">
        <v>57</v>
      </c>
      <c r="D232" s="36">
        <v>111.44</v>
      </c>
      <c r="E232" s="37" t="s">
        <v>391</v>
      </c>
      <c r="F232" s="33">
        <v>3.1</v>
      </c>
      <c r="G232" s="81">
        <f t="shared" si="6"/>
        <v>345.464</v>
      </c>
    </row>
    <row r="233" spans="2:7" ht="15" thickBot="1">
      <c r="B233" s="49" t="s">
        <v>329</v>
      </c>
      <c r="C233" s="52" t="s">
        <v>47</v>
      </c>
      <c r="D233" s="165">
        <v>9.64</v>
      </c>
      <c r="E233" s="63" t="s">
        <v>391</v>
      </c>
      <c r="F233" s="52">
        <v>3.1</v>
      </c>
      <c r="G233" s="88">
        <f t="shared" si="6"/>
        <v>29.884000000000004</v>
      </c>
    </row>
    <row r="234" spans="2:7" ht="14.25">
      <c r="B234" s="215" t="s">
        <v>330</v>
      </c>
      <c r="C234" s="186" t="s">
        <v>49</v>
      </c>
      <c r="D234" s="186">
        <v>14.96</v>
      </c>
      <c r="E234" s="205" t="s">
        <v>15</v>
      </c>
      <c r="F234" s="186">
        <v>3.5</v>
      </c>
      <c r="G234" s="184">
        <f t="shared" si="6"/>
        <v>52.36</v>
      </c>
    </row>
    <row r="235" spans="2:7" ht="14.25">
      <c r="B235" s="30" t="s">
        <v>331</v>
      </c>
      <c r="C235" s="34" t="s">
        <v>51</v>
      </c>
      <c r="D235" s="34">
        <v>4.25</v>
      </c>
      <c r="E235" s="38" t="s">
        <v>15</v>
      </c>
      <c r="F235" s="34">
        <v>3.5</v>
      </c>
      <c r="G235" s="82">
        <f t="shared" si="6"/>
        <v>14.875</v>
      </c>
    </row>
    <row r="236" spans="2:7" ht="14.25">
      <c r="B236" s="30" t="s">
        <v>332</v>
      </c>
      <c r="C236" s="34" t="s">
        <v>51</v>
      </c>
      <c r="D236" s="34">
        <v>4.25</v>
      </c>
      <c r="E236" s="38" t="s">
        <v>15</v>
      </c>
      <c r="F236" s="34">
        <v>3.5</v>
      </c>
      <c r="G236" s="82">
        <f t="shared" si="6"/>
        <v>14.875</v>
      </c>
    </row>
    <row r="237" spans="2:7" ht="14.25">
      <c r="B237" s="30" t="s">
        <v>333</v>
      </c>
      <c r="C237" s="34" t="s">
        <v>73</v>
      </c>
      <c r="D237" s="170">
        <v>15.6</v>
      </c>
      <c r="E237" s="38" t="s">
        <v>15</v>
      </c>
      <c r="F237" s="34">
        <v>3.5</v>
      </c>
      <c r="G237" s="82">
        <f t="shared" si="6"/>
        <v>54.6</v>
      </c>
    </row>
    <row r="238" spans="2:7" ht="15" thickBot="1">
      <c r="B238" s="31" t="s">
        <v>334</v>
      </c>
      <c r="C238" s="35" t="s">
        <v>75</v>
      </c>
      <c r="D238" s="35">
        <v>6.42</v>
      </c>
      <c r="E238" s="39" t="s">
        <v>15</v>
      </c>
      <c r="F238" s="35">
        <v>3.5</v>
      </c>
      <c r="G238" s="83">
        <f t="shared" si="6"/>
        <v>22.47</v>
      </c>
    </row>
    <row r="239" spans="2:7" ht="14.25">
      <c r="B239" s="48" t="s">
        <v>335</v>
      </c>
      <c r="C239" s="40" t="s">
        <v>75</v>
      </c>
      <c r="D239" s="40">
        <v>5.29</v>
      </c>
      <c r="E239" s="96" t="s">
        <v>391</v>
      </c>
      <c r="F239" s="40">
        <v>3.5</v>
      </c>
      <c r="G239" s="86">
        <f t="shared" si="6"/>
        <v>18.515</v>
      </c>
    </row>
    <row r="240" spans="2:7" ht="15" thickBot="1">
      <c r="B240" s="49" t="s">
        <v>336</v>
      </c>
      <c r="C240" s="52" t="s">
        <v>75</v>
      </c>
      <c r="D240" s="52">
        <v>5.27</v>
      </c>
      <c r="E240" s="63" t="s">
        <v>391</v>
      </c>
      <c r="F240" s="52">
        <v>3.5</v>
      </c>
      <c r="G240" s="88">
        <f t="shared" si="6"/>
        <v>18.445</v>
      </c>
    </row>
    <row r="241" spans="2:7" ht="20.25" thickBot="1">
      <c r="B241" s="3"/>
      <c r="C241" s="208" t="s">
        <v>77</v>
      </c>
      <c r="D241" s="222">
        <f>SUM(D198:D233,D239:D240)</f>
        <v>761.0400000000001</v>
      </c>
      <c r="E241" s="134"/>
      <c r="F241" s="134"/>
      <c r="G241" s="189">
        <f>SUM(G198:G233,G239:G240)</f>
        <v>2366.172</v>
      </c>
    </row>
    <row r="242" spans="2:7" ht="20.25" thickBot="1">
      <c r="B242" s="3"/>
      <c r="C242" s="209" t="s">
        <v>78</v>
      </c>
      <c r="D242" s="223">
        <f>SUM(D234:D238)</f>
        <v>45.480000000000004</v>
      </c>
      <c r="E242" s="75"/>
      <c r="F242" s="75"/>
      <c r="G242" s="192">
        <f>SUM(G234:G238)</f>
        <v>159.18</v>
      </c>
    </row>
    <row r="243" spans="2:7" ht="20.25" thickBot="1">
      <c r="B243" s="3"/>
      <c r="C243" s="210" t="s">
        <v>79</v>
      </c>
      <c r="D243" s="224">
        <f>SUM(D241:D242)</f>
        <v>806.5200000000001</v>
      </c>
      <c r="E243" s="75"/>
      <c r="F243" s="75"/>
      <c r="G243" s="193">
        <f>SUM(G241:G242)</f>
        <v>2525.352</v>
      </c>
    </row>
    <row r="244" spans="2:7" ht="14.25">
      <c r="B244" s="3"/>
      <c r="C244"/>
      <c r="D244"/>
      <c r="E244"/>
      <c r="F244"/>
      <c r="G244" s="90"/>
    </row>
    <row r="245" spans="2:7" ht="15" thickBot="1">
      <c r="B245" s="3"/>
      <c r="C245"/>
      <c r="D245"/>
      <c r="E245"/>
      <c r="F245"/>
      <c r="G245" s="90"/>
    </row>
    <row r="246" spans="2:6" ht="20.25" thickBot="1">
      <c r="B246" s="17" t="s">
        <v>337</v>
      </c>
      <c r="C246" s="18"/>
      <c r="D246" s="18"/>
      <c r="E246" s="18"/>
      <c r="F246" s="19"/>
    </row>
    <row r="247" spans="2:6" ht="18" thickBot="1">
      <c r="B247" s="25" t="s">
        <v>1</v>
      </c>
      <c r="C247" s="25" t="s">
        <v>2</v>
      </c>
      <c r="D247" s="25" t="s">
        <v>3</v>
      </c>
      <c r="E247" s="25" t="s">
        <v>4</v>
      </c>
      <c r="F247" s="25" t="s">
        <v>5</v>
      </c>
    </row>
    <row r="248" spans="2:6" ht="14.25">
      <c r="B248" s="201" t="s">
        <v>338</v>
      </c>
      <c r="C248" s="146" t="s">
        <v>49</v>
      </c>
      <c r="D248" s="146">
        <v>14.96</v>
      </c>
      <c r="E248" s="146">
        <v>3.5</v>
      </c>
      <c r="F248" s="226">
        <f aca="true" t="shared" si="7" ref="F248:F271">PRODUCT(D248:E248)</f>
        <v>52.36</v>
      </c>
    </row>
    <row r="249" spans="2:6" ht="14.25">
      <c r="B249" s="199" t="s">
        <v>339</v>
      </c>
      <c r="C249" s="2" t="s">
        <v>51</v>
      </c>
      <c r="D249" s="2">
        <v>4.25</v>
      </c>
      <c r="E249" s="2">
        <v>3.5</v>
      </c>
      <c r="F249" s="11">
        <f t="shared" si="7"/>
        <v>14.875</v>
      </c>
    </row>
    <row r="250" spans="2:6" ht="15" thickBot="1">
      <c r="B250" s="200" t="s">
        <v>340</v>
      </c>
      <c r="C250" s="12" t="s">
        <v>51</v>
      </c>
      <c r="D250" s="12">
        <v>4.25</v>
      </c>
      <c r="E250" s="12">
        <v>3.5</v>
      </c>
      <c r="F250" s="13">
        <f t="shared" si="7"/>
        <v>14.875</v>
      </c>
    </row>
    <row r="251" spans="2:6" ht="14.25">
      <c r="B251" s="229" t="s">
        <v>341</v>
      </c>
      <c r="C251" s="148" t="s">
        <v>342</v>
      </c>
      <c r="D251" s="148">
        <v>51.58</v>
      </c>
      <c r="E251" s="148">
        <v>3.1</v>
      </c>
      <c r="F251" s="231">
        <f t="shared" si="7"/>
        <v>159.898</v>
      </c>
    </row>
    <row r="252" spans="2:6" ht="14.25">
      <c r="B252" s="225" t="s">
        <v>343</v>
      </c>
      <c r="C252" s="6" t="s">
        <v>344</v>
      </c>
      <c r="D252" s="6">
        <v>7.62</v>
      </c>
      <c r="E252" s="6">
        <v>3.1</v>
      </c>
      <c r="F252" s="41">
        <f t="shared" si="7"/>
        <v>23.622</v>
      </c>
    </row>
    <row r="253" spans="2:6" ht="14.25">
      <c r="B253" s="225" t="s">
        <v>345</v>
      </c>
      <c r="C253" s="6" t="s">
        <v>346</v>
      </c>
      <c r="D253" s="6">
        <v>137.51</v>
      </c>
      <c r="E253" s="6">
        <v>3.1</v>
      </c>
      <c r="F253" s="41">
        <f t="shared" si="7"/>
        <v>426.281</v>
      </c>
    </row>
    <row r="254" spans="2:6" ht="14.25">
      <c r="B254" s="225" t="s">
        <v>347</v>
      </c>
      <c r="C254" s="6" t="s">
        <v>346</v>
      </c>
      <c r="D254" s="6">
        <v>95.08</v>
      </c>
      <c r="E254" s="6">
        <v>3.1</v>
      </c>
      <c r="F254" s="41">
        <f t="shared" si="7"/>
        <v>294.748</v>
      </c>
    </row>
    <row r="255" spans="2:6" ht="14.25">
      <c r="B255" s="225" t="s">
        <v>348</v>
      </c>
      <c r="C255" s="6" t="s">
        <v>41</v>
      </c>
      <c r="D255" s="6">
        <v>22.03</v>
      </c>
      <c r="E255" s="6">
        <v>3.1</v>
      </c>
      <c r="F255" s="41">
        <f t="shared" si="7"/>
        <v>68.293</v>
      </c>
    </row>
    <row r="256" spans="2:6" ht="14.25">
      <c r="B256" s="225" t="s">
        <v>349</v>
      </c>
      <c r="C256" s="6" t="s">
        <v>103</v>
      </c>
      <c r="D256" s="6">
        <v>21.34</v>
      </c>
      <c r="E256" s="6">
        <v>3.1</v>
      </c>
      <c r="F256" s="41">
        <f t="shared" si="7"/>
        <v>66.154</v>
      </c>
    </row>
    <row r="257" spans="2:6" ht="14.25">
      <c r="B257" s="225" t="s">
        <v>350</v>
      </c>
      <c r="C257" s="6" t="s">
        <v>293</v>
      </c>
      <c r="D257" s="9">
        <v>4.52</v>
      </c>
      <c r="E257" s="6">
        <v>3.1</v>
      </c>
      <c r="F257" s="41">
        <f t="shared" si="7"/>
        <v>14.011999999999999</v>
      </c>
    </row>
    <row r="258" spans="2:6" ht="14.25">
      <c r="B258" s="225" t="s">
        <v>351</v>
      </c>
      <c r="C258" s="6" t="s">
        <v>346</v>
      </c>
      <c r="D258" s="9">
        <v>142.02</v>
      </c>
      <c r="E258" s="6">
        <v>3.1</v>
      </c>
      <c r="F258" s="41">
        <f t="shared" si="7"/>
        <v>440.26200000000006</v>
      </c>
    </row>
    <row r="259" spans="2:6" ht="14.25">
      <c r="B259" s="225" t="s">
        <v>352</v>
      </c>
      <c r="C259" s="6" t="s">
        <v>57</v>
      </c>
      <c r="D259" s="9">
        <v>78.58</v>
      </c>
      <c r="E259" s="6">
        <v>3.1</v>
      </c>
      <c r="F259" s="41">
        <f t="shared" si="7"/>
        <v>243.598</v>
      </c>
    </row>
    <row r="260" spans="2:6" ht="14.25">
      <c r="B260" s="225" t="s">
        <v>353</v>
      </c>
      <c r="C260" s="6" t="s">
        <v>47</v>
      </c>
      <c r="D260" s="6">
        <v>7.93</v>
      </c>
      <c r="E260" s="6">
        <v>3.1</v>
      </c>
      <c r="F260" s="41">
        <f t="shared" si="7"/>
        <v>24.583</v>
      </c>
    </row>
    <row r="261" spans="2:6" ht="15" thickBot="1">
      <c r="B261" s="227" t="s">
        <v>354</v>
      </c>
      <c r="C261" s="147" t="s">
        <v>344</v>
      </c>
      <c r="D261" s="147">
        <v>8.14</v>
      </c>
      <c r="E261" s="147">
        <v>3.1</v>
      </c>
      <c r="F261" s="228">
        <f t="shared" si="7"/>
        <v>25.234</v>
      </c>
    </row>
    <row r="262" spans="2:6" ht="15" thickBot="1">
      <c r="B262" s="232" t="s">
        <v>355</v>
      </c>
      <c r="C262" s="233" t="s">
        <v>73</v>
      </c>
      <c r="D262" s="234">
        <v>15.6</v>
      </c>
      <c r="E262" s="234">
        <v>3.5</v>
      </c>
      <c r="F262" s="235">
        <f t="shared" si="7"/>
        <v>54.6</v>
      </c>
    </row>
    <row r="263" spans="2:6" ht="14.25">
      <c r="B263" s="229" t="s">
        <v>356</v>
      </c>
      <c r="C263" s="148" t="s">
        <v>346</v>
      </c>
      <c r="D263" s="230">
        <v>207.83</v>
      </c>
      <c r="E263" s="148">
        <v>3.1</v>
      </c>
      <c r="F263" s="231">
        <f t="shared" si="7"/>
        <v>644.273</v>
      </c>
    </row>
    <row r="264" spans="2:6" ht="14.25">
      <c r="B264" s="225" t="s">
        <v>357</v>
      </c>
      <c r="C264" s="6" t="s">
        <v>358</v>
      </c>
      <c r="D264" s="6">
        <v>266.27</v>
      </c>
      <c r="E264" s="6">
        <v>3.1</v>
      </c>
      <c r="F264" s="41">
        <f t="shared" si="7"/>
        <v>825.437</v>
      </c>
    </row>
    <row r="265" spans="2:6" ht="14.25">
      <c r="B265" s="225" t="s">
        <v>359</v>
      </c>
      <c r="C265" s="6" t="s">
        <v>360</v>
      </c>
      <c r="D265" s="6">
        <v>133.53</v>
      </c>
      <c r="E265" s="6">
        <v>3.1</v>
      </c>
      <c r="F265" s="41">
        <f t="shared" si="7"/>
        <v>413.94300000000004</v>
      </c>
    </row>
    <row r="266" spans="2:6" ht="14.25">
      <c r="B266" s="225" t="s">
        <v>361</v>
      </c>
      <c r="C266" s="6" t="s">
        <v>41</v>
      </c>
      <c r="D266" s="9">
        <v>12.08</v>
      </c>
      <c r="E266" s="6">
        <v>3.1</v>
      </c>
      <c r="F266" s="41">
        <f t="shared" si="7"/>
        <v>37.448</v>
      </c>
    </row>
    <row r="267" spans="2:6" ht="14.25">
      <c r="B267" s="225" t="s">
        <v>362</v>
      </c>
      <c r="C267" s="6" t="s">
        <v>293</v>
      </c>
      <c r="D267" s="9">
        <v>4.72</v>
      </c>
      <c r="E267" s="6">
        <v>3.1</v>
      </c>
      <c r="F267" s="41">
        <f t="shared" si="7"/>
        <v>14.632</v>
      </c>
    </row>
    <row r="268" spans="2:6" ht="15" thickBot="1">
      <c r="B268" s="227" t="s">
        <v>363</v>
      </c>
      <c r="C268" s="147" t="s">
        <v>103</v>
      </c>
      <c r="D268" s="147">
        <v>10.34</v>
      </c>
      <c r="E268" s="147">
        <v>3.1</v>
      </c>
      <c r="F268" s="228">
        <f t="shared" si="7"/>
        <v>32.054</v>
      </c>
    </row>
    <row r="269" spans="2:6" ht="14.25">
      <c r="B269" s="201" t="s">
        <v>364</v>
      </c>
      <c r="C269" s="146" t="s">
        <v>75</v>
      </c>
      <c r="D269" s="146">
        <v>6.42</v>
      </c>
      <c r="E269" s="146">
        <v>3.5</v>
      </c>
      <c r="F269" s="226">
        <f t="shared" si="7"/>
        <v>22.47</v>
      </c>
    </row>
    <row r="270" spans="2:6" ht="14.25">
      <c r="B270" s="199" t="s">
        <v>365</v>
      </c>
      <c r="C270" s="2" t="s">
        <v>75</v>
      </c>
      <c r="D270" s="2">
        <v>5.29</v>
      </c>
      <c r="E270" s="2">
        <v>3.5</v>
      </c>
      <c r="F270" s="11">
        <f t="shared" si="7"/>
        <v>18.515</v>
      </c>
    </row>
    <row r="271" spans="2:6" ht="15" thickBot="1">
      <c r="B271" s="200" t="s">
        <v>366</v>
      </c>
      <c r="C271" s="12" t="s">
        <v>75</v>
      </c>
      <c r="D271" s="12">
        <v>5.02</v>
      </c>
      <c r="E271" s="12">
        <v>3.5</v>
      </c>
      <c r="F271" s="13">
        <f t="shared" si="7"/>
        <v>17.57</v>
      </c>
    </row>
    <row r="272" spans="2:6" ht="20.25" thickBot="1">
      <c r="B272" s="8"/>
      <c r="C272" s="236" t="s">
        <v>143</v>
      </c>
      <c r="D272" s="237">
        <f>SUM(D251:D261,D263:D268)</f>
        <v>1211.1199999999997</v>
      </c>
      <c r="E272" s="238"/>
      <c r="F272" s="239">
        <f>SUM(F251:F261,F263:F268)</f>
        <v>3754.472</v>
      </c>
    </row>
    <row r="273" spans="2:6" ht="20.25" thickBot="1">
      <c r="B273" s="8"/>
      <c r="C273" s="209" t="s">
        <v>78</v>
      </c>
      <c r="D273" s="212">
        <f>SUM(D248:D250,D262,D269:D271)</f>
        <v>55.790000000000006</v>
      </c>
      <c r="E273" s="240"/>
      <c r="F273" s="241">
        <f>SUM(F248:F250,F262,F269:F271)</f>
        <v>195.265</v>
      </c>
    </row>
    <row r="274" spans="2:6" ht="20.25" thickBot="1">
      <c r="B274" s="8"/>
      <c r="C274" s="210" t="s">
        <v>79</v>
      </c>
      <c r="D274" s="213">
        <f>SUM(D248:D271)</f>
        <v>1266.9099999999999</v>
      </c>
      <c r="E274" s="242"/>
      <c r="F274" s="243">
        <f>SUM(F248:F271)</f>
        <v>3949.737</v>
      </c>
    </row>
    <row r="275" spans="2:4" ht="15">
      <c r="B275" s="8"/>
      <c r="C275" s="5"/>
      <c r="D275" s="5"/>
    </row>
    <row r="276" ht="15" thickBot="1">
      <c r="B276" s="8"/>
    </row>
    <row r="277" spans="2:6" ht="15.75" thickBot="1">
      <c r="B277" s="14" t="s">
        <v>367</v>
      </c>
      <c r="C277" s="15"/>
      <c r="D277" s="15"/>
      <c r="E277" s="15"/>
      <c r="F277" s="16"/>
    </row>
    <row r="278" spans="2:6" ht="18" thickBot="1">
      <c r="B278" s="25" t="s">
        <v>1</v>
      </c>
      <c r="C278" s="25" t="s">
        <v>2</v>
      </c>
      <c r="D278" s="244" t="s">
        <v>3</v>
      </c>
      <c r="E278" s="244" t="s">
        <v>4</v>
      </c>
      <c r="F278" s="244" t="s">
        <v>5</v>
      </c>
    </row>
    <row r="279" spans="2:6" ht="15" thickBot="1">
      <c r="B279" s="232" t="s">
        <v>368</v>
      </c>
      <c r="C279" s="233" t="s">
        <v>49</v>
      </c>
      <c r="D279" s="233">
        <v>14.96</v>
      </c>
      <c r="E279" s="233">
        <v>3.1</v>
      </c>
      <c r="F279" s="235">
        <f aca="true" t="shared" si="8" ref="F279:F299">PRODUCT(D279:E279)</f>
        <v>46.376000000000005</v>
      </c>
    </row>
    <row r="280" spans="2:6" ht="15" thickBot="1">
      <c r="B280" s="232" t="s">
        <v>369</v>
      </c>
      <c r="C280" s="233" t="s">
        <v>51</v>
      </c>
      <c r="D280" s="233">
        <v>4.25</v>
      </c>
      <c r="E280" s="233">
        <v>4.5</v>
      </c>
      <c r="F280" s="235">
        <f t="shared" si="8"/>
        <v>19.125</v>
      </c>
    </row>
    <row r="281" spans="2:6" ht="15" thickBot="1">
      <c r="B281" s="232" t="s">
        <v>370</v>
      </c>
      <c r="C281" s="233" t="s">
        <v>51</v>
      </c>
      <c r="D281" s="233">
        <v>4.25</v>
      </c>
      <c r="E281" s="233">
        <v>4.5</v>
      </c>
      <c r="F281" s="235">
        <f t="shared" si="8"/>
        <v>19.125</v>
      </c>
    </row>
    <row r="282" spans="2:6" ht="14.25">
      <c r="B282" s="229" t="s">
        <v>371</v>
      </c>
      <c r="C282" s="148" t="s">
        <v>372</v>
      </c>
      <c r="D282" s="148">
        <v>83.87</v>
      </c>
      <c r="E282" s="148">
        <v>3.1</v>
      </c>
      <c r="F282" s="231">
        <f t="shared" si="8"/>
        <v>259.997</v>
      </c>
    </row>
    <row r="283" spans="2:6" ht="14.25">
      <c r="B283" s="225" t="s">
        <v>373</v>
      </c>
      <c r="C283" s="6" t="s">
        <v>344</v>
      </c>
      <c r="D283" s="6">
        <v>7.62</v>
      </c>
      <c r="E283" s="6">
        <v>3.1</v>
      </c>
      <c r="F283" s="41">
        <f t="shared" si="8"/>
        <v>23.622</v>
      </c>
    </row>
    <row r="284" spans="2:6" ht="14.25">
      <c r="B284" s="225" t="s">
        <v>374</v>
      </c>
      <c r="C284" s="6" t="s">
        <v>103</v>
      </c>
      <c r="D284" s="6">
        <v>10.34</v>
      </c>
      <c r="E284" s="6">
        <v>3.1</v>
      </c>
      <c r="F284" s="41">
        <f t="shared" si="8"/>
        <v>32.054</v>
      </c>
    </row>
    <row r="285" spans="2:6" ht="14.25">
      <c r="B285" s="225" t="s">
        <v>375</v>
      </c>
      <c r="C285" s="6" t="s">
        <v>41</v>
      </c>
      <c r="D285" s="6">
        <v>12.08</v>
      </c>
      <c r="E285" s="6">
        <v>3.1</v>
      </c>
      <c r="F285" s="41">
        <f t="shared" si="8"/>
        <v>37.448</v>
      </c>
    </row>
    <row r="286" spans="2:6" ht="14.25">
      <c r="B286" s="225" t="s">
        <v>376</v>
      </c>
      <c r="C286" s="6" t="s">
        <v>293</v>
      </c>
      <c r="D286" s="6">
        <v>4.72</v>
      </c>
      <c r="E286" s="6">
        <v>3.1</v>
      </c>
      <c r="F286" s="41">
        <f t="shared" si="8"/>
        <v>14.632</v>
      </c>
    </row>
    <row r="287" spans="2:6" ht="14.25">
      <c r="B287" s="225" t="s">
        <v>377</v>
      </c>
      <c r="C287" s="6" t="s">
        <v>346</v>
      </c>
      <c r="D287" s="6">
        <v>137.51</v>
      </c>
      <c r="E287" s="6">
        <v>3.1</v>
      </c>
      <c r="F287" s="41">
        <f t="shared" si="8"/>
        <v>426.281</v>
      </c>
    </row>
    <row r="288" spans="2:6" ht="14.25">
      <c r="B288" s="225" t="s">
        <v>378</v>
      </c>
      <c r="C288" s="6" t="s">
        <v>346</v>
      </c>
      <c r="D288" s="6">
        <v>519.29</v>
      </c>
      <c r="E288" s="6">
        <v>3.1</v>
      </c>
      <c r="F288" s="41">
        <f t="shared" si="8"/>
        <v>1609.799</v>
      </c>
    </row>
    <row r="289" spans="2:6" ht="14.25">
      <c r="B289" s="225" t="s">
        <v>379</v>
      </c>
      <c r="C289" s="6" t="s">
        <v>346</v>
      </c>
      <c r="D289" s="6">
        <v>95.08</v>
      </c>
      <c r="E289" s="6">
        <v>3.1</v>
      </c>
      <c r="F289" s="41">
        <f t="shared" si="8"/>
        <v>294.748</v>
      </c>
    </row>
    <row r="290" spans="2:6" ht="14.25">
      <c r="B290" s="225" t="s">
        <v>380</v>
      </c>
      <c r="C290" s="6" t="s">
        <v>41</v>
      </c>
      <c r="D290" s="6">
        <v>22.03</v>
      </c>
      <c r="E290" s="6">
        <v>3.1</v>
      </c>
      <c r="F290" s="41">
        <f t="shared" si="8"/>
        <v>68.293</v>
      </c>
    </row>
    <row r="291" spans="2:6" ht="14.25">
      <c r="B291" s="225" t="s">
        <v>381</v>
      </c>
      <c r="C291" s="6" t="s">
        <v>103</v>
      </c>
      <c r="D291" s="6">
        <v>21.34</v>
      </c>
      <c r="E291" s="6">
        <v>3.1</v>
      </c>
      <c r="F291" s="41">
        <f t="shared" si="8"/>
        <v>66.154</v>
      </c>
    </row>
    <row r="292" spans="2:6" ht="14.25">
      <c r="B292" s="225" t="s">
        <v>382</v>
      </c>
      <c r="C292" s="6" t="s">
        <v>293</v>
      </c>
      <c r="D292" s="9">
        <v>4.52</v>
      </c>
      <c r="E292" s="6">
        <v>3.1</v>
      </c>
      <c r="F292" s="41">
        <f t="shared" si="8"/>
        <v>14.011999999999999</v>
      </c>
    </row>
    <row r="293" spans="2:6" ht="14.25">
      <c r="B293" s="225" t="s">
        <v>383</v>
      </c>
      <c r="C293" s="6" t="s">
        <v>57</v>
      </c>
      <c r="D293" s="6">
        <v>78.58</v>
      </c>
      <c r="E293" s="6">
        <v>3.1</v>
      </c>
      <c r="F293" s="41">
        <f t="shared" si="8"/>
        <v>243.598</v>
      </c>
    </row>
    <row r="294" spans="2:6" ht="14.25">
      <c r="B294" s="225" t="s">
        <v>384</v>
      </c>
      <c r="C294" s="6" t="s">
        <v>47</v>
      </c>
      <c r="D294" s="6">
        <v>7.93</v>
      </c>
      <c r="E294" s="6">
        <v>3.1</v>
      </c>
      <c r="F294" s="41">
        <f t="shared" si="8"/>
        <v>24.583</v>
      </c>
    </row>
    <row r="295" spans="2:6" ht="15" thickBot="1">
      <c r="B295" s="227" t="s">
        <v>385</v>
      </c>
      <c r="C295" s="147" t="s">
        <v>344</v>
      </c>
      <c r="D295" s="147">
        <v>8.14</v>
      </c>
      <c r="E295" s="147">
        <v>3.1</v>
      </c>
      <c r="F295" s="228">
        <f t="shared" si="8"/>
        <v>25.234</v>
      </c>
    </row>
    <row r="296" spans="2:6" ht="14.25">
      <c r="B296" s="201" t="s">
        <v>386</v>
      </c>
      <c r="C296" s="146" t="s">
        <v>73</v>
      </c>
      <c r="D296" s="146">
        <v>15.6</v>
      </c>
      <c r="E296" s="146">
        <v>3.1</v>
      </c>
      <c r="F296" s="226">
        <f t="shared" si="8"/>
        <v>48.36</v>
      </c>
    </row>
    <row r="297" spans="2:6" ht="14.25">
      <c r="B297" s="199" t="s">
        <v>387</v>
      </c>
      <c r="C297" s="2" t="s">
        <v>75</v>
      </c>
      <c r="D297" s="2">
        <v>6.41</v>
      </c>
      <c r="E297" s="2">
        <v>3.1</v>
      </c>
      <c r="F297" s="11">
        <f t="shared" si="8"/>
        <v>19.871000000000002</v>
      </c>
    </row>
    <row r="298" spans="2:6" ht="14.25">
      <c r="B298" s="199" t="s">
        <v>388</v>
      </c>
      <c r="C298" s="2" t="s">
        <v>75</v>
      </c>
      <c r="D298" s="2">
        <v>5.29</v>
      </c>
      <c r="E298" s="2">
        <v>3.1</v>
      </c>
      <c r="F298" s="11">
        <f t="shared" si="8"/>
        <v>16.399</v>
      </c>
    </row>
    <row r="299" spans="2:6" ht="15" thickBot="1">
      <c r="B299" s="200" t="s">
        <v>389</v>
      </c>
      <c r="C299" s="12" t="s">
        <v>75</v>
      </c>
      <c r="D299" s="12">
        <v>5.02</v>
      </c>
      <c r="E299" s="12">
        <v>3.1</v>
      </c>
      <c r="F299" s="13">
        <f t="shared" si="8"/>
        <v>15.562</v>
      </c>
    </row>
    <row r="300" spans="2:6" ht="20.25" thickBot="1">
      <c r="B300" s="8"/>
      <c r="C300" s="236" t="s">
        <v>143</v>
      </c>
      <c r="D300" s="237">
        <f>SUM(D282:D295)</f>
        <v>1013.05</v>
      </c>
      <c r="E300" s="238"/>
      <c r="F300" s="239">
        <f>SUM(F282:F295)</f>
        <v>3140.4550000000004</v>
      </c>
    </row>
    <row r="301" spans="2:6" ht="20.25" thickBot="1">
      <c r="B301" s="8"/>
      <c r="C301" s="209" t="s">
        <v>78</v>
      </c>
      <c r="D301" s="212">
        <f>SUM(D279:D281,D296:D299)</f>
        <v>55.78</v>
      </c>
      <c r="E301" s="240"/>
      <c r="F301" s="241">
        <f>SUM(F279:F281,F296:F299)</f>
        <v>184.818</v>
      </c>
    </row>
    <row r="302" spans="2:6" ht="20.25" thickBot="1">
      <c r="B302" s="8"/>
      <c r="C302" s="210" t="s">
        <v>79</v>
      </c>
      <c r="D302" s="213">
        <f>SUM(D279:D299)</f>
        <v>1068.8300000000002</v>
      </c>
      <c r="E302" s="240"/>
      <c r="F302" s="243">
        <f>SUM(F279:F299)</f>
        <v>3325.273</v>
      </c>
    </row>
    <row r="303" spans="2:4" ht="15">
      <c r="B303" s="8"/>
      <c r="C303" s="5"/>
      <c r="D303" s="5"/>
    </row>
    <row r="305" ht="15.75">
      <c r="C305" s="245" t="s">
        <v>394</v>
      </c>
    </row>
    <row r="306" ht="15" thickBot="1">
      <c r="C306" s="10"/>
    </row>
    <row r="307" spans="3:7" ht="49.5" customHeight="1" thickBot="1">
      <c r="C307" s="247"/>
      <c r="D307" s="249" t="s">
        <v>395</v>
      </c>
      <c r="E307" s="251" t="s">
        <v>393</v>
      </c>
      <c r="F307" s="256" t="s">
        <v>396</v>
      </c>
      <c r="G307" s="251" t="s">
        <v>392</v>
      </c>
    </row>
    <row r="308" spans="3:7" ht="19.5">
      <c r="C308" s="248" t="s">
        <v>77</v>
      </c>
      <c r="D308" s="250">
        <f>SUM(D42,D88,D122,D189,D241)</f>
        <v>4211.59</v>
      </c>
      <c r="E308" s="252">
        <f>D308/(D311-D310)</f>
        <v>0.6302407328982673</v>
      </c>
      <c r="F308" s="258">
        <f>SUM(G42,G88,G122,G189,G241)</f>
        <v>19290.3452</v>
      </c>
      <c r="G308" s="252">
        <f>F308/(F311-F310)</f>
        <v>0.7150816866305079</v>
      </c>
    </row>
    <row r="309" spans="3:7" ht="19.5">
      <c r="C309" s="70" t="s">
        <v>143</v>
      </c>
      <c r="D309" s="73">
        <f>SUM(D89,D123,D272,D300)</f>
        <v>2470.9199999999996</v>
      </c>
      <c r="E309" s="253">
        <f>D309/(D311-D310)</f>
        <v>0.3697592671017327</v>
      </c>
      <c r="F309" s="259">
        <f>SUM(G89,G123,F272,F300)</f>
        <v>7686.0766</v>
      </c>
      <c r="G309" s="253">
        <f>F309/(F311-F310)</f>
        <v>0.2849183133694922</v>
      </c>
    </row>
    <row r="310" spans="3:7" ht="19.5">
      <c r="C310" s="71" t="s">
        <v>78</v>
      </c>
      <c r="D310" s="74">
        <f>SUM(D43,D90,D124,D190,D242,D273,D301)</f>
        <v>1011.68</v>
      </c>
      <c r="E310" s="254"/>
      <c r="F310" s="260">
        <f>SUM(G43,G90,G124,G190,G242,F273,F301)</f>
        <v>3182.5659999999993</v>
      </c>
      <c r="G310" s="264"/>
    </row>
    <row r="311" spans="3:7" ht="20.25" thickBot="1">
      <c r="C311" s="72" t="s">
        <v>79</v>
      </c>
      <c r="D311" s="77">
        <f>SUM(D308:D310)</f>
        <v>7694.1900000000005</v>
      </c>
      <c r="E311" s="255"/>
      <c r="F311" s="261">
        <f>SUM(F308:F310)</f>
        <v>30158.9878</v>
      </c>
      <c r="G311" s="257"/>
    </row>
    <row r="312" spans="6:7" ht="14.25">
      <c r="F312" s="262"/>
      <c r="G312" s="265"/>
    </row>
    <row r="313" spans="6:7" ht="14.25">
      <c r="F313" s="262"/>
      <c r="G313" s="265"/>
    </row>
    <row r="314" spans="3:7" ht="15.75">
      <c r="C314" s="245" t="s">
        <v>397</v>
      </c>
      <c r="F314" s="262"/>
      <c r="G314" s="265"/>
    </row>
    <row r="315" spans="3:7" ht="15" thickBot="1">
      <c r="C315" s="10"/>
      <c r="F315" s="262"/>
      <c r="G315" s="265"/>
    </row>
    <row r="316" spans="3:7" ht="41.25" thickBot="1">
      <c r="C316" s="247"/>
      <c r="D316" s="249" t="s">
        <v>395</v>
      </c>
      <c r="E316" s="251" t="s">
        <v>393</v>
      </c>
      <c r="F316" s="263" t="s">
        <v>396</v>
      </c>
      <c r="G316" s="266" t="s">
        <v>392</v>
      </c>
    </row>
    <row r="317" spans="3:7" ht="20.25" thickBot="1">
      <c r="C317" s="248" t="s">
        <v>77</v>
      </c>
      <c r="D317" s="133">
        <f>D308+E308*D310</f>
        <v>4849.191944658519</v>
      </c>
      <c r="E317" s="252">
        <f>E308</f>
        <v>0.6302407328982673</v>
      </c>
      <c r="F317" s="258">
        <f>F308+G308*F310</f>
        <v>21566.139863092907</v>
      </c>
      <c r="G317" s="252">
        <f>G308</f>
        <v>0.7150816866305079</v>
      </c>
    </row>
    <row r="318" spans="3:7" ht="19.5">
      <c r="C318" s="70" t="s">
        <v>143</v>
      </c>
      <c r="D318" s="131">
        <f>D309+E309*D310</f>
        <v>2844.9980553414807</v>
      </c>
      <c r="E318" s="253">
        <f>E309</f>
        <v>0.3697592671017327</v>
      </c>
      <c r="F318" s="259">
        <f>F309+G309*F310</f>
        <v>8592.847936907092</v>
      </c>
      <c r="G318" s="253">
        <f>G309</f>
        <v>0.2849183133694922</v>
      </c>
    </row>
    <row r="319" spans="3:7" ht="20.25" thickBot="1">
      <c r="C319" s="72" t="s">
        <v>79</v>
      </c>
      <c r="D319" s="89">
        <f>D317+D318</f>
        <v>7694.19</v>
      </c>
      <c r="E319" s="257">
        <f>E317+E318</f>
        <v>1</v>
      </c>
      <c r="F319" s="261">
        <f>F317+F318</f>
        <v>30158.9878</v>
      </c>
      <c r="G319" s="267">
        <f>G317+G318</f>
        <v>1</v>
      </c>
    </row>
  </sheetData>
  <sheetProtection selectLockedCells="1" selectUnlockedCells="1"/>
  <mergeCells count="34">
    <mergeCell ref="B246:F246"/>
    <mergeCell ref="B277:F277"/>
    <mergeCell ref="B195:G195"/>
    <mergeCell ref="B196:B197"/>
    <mergeCell ref="C196:C197"/>
    <mergeCell ref="D196:E196"/>
    <mergeCell ref="F196:F197"/>
    <mergeCell ref="G196:G197"/>
    <mergeCell ref="B131:G131"/>
    <mergeCell ref="B132:B133"/>
    <mergeCell ref="C132:C133"/>
    <mergeCell ref="D132:E132"/>
    <mergeCell ref="F132:F133"/>
    <mergeCell ref="G132:G133"/>
    <mergeCell ref="E50:E51"/>
    <mergeCell ref="E53:E54"/>
    <mergeCell ref="B95:G95"/>
    <mergeCell ref="B96:B97"/>
    <mergeCell ref="C96:C97"/>
    <mergeCell ref="D96:E96"/>
    <mergeCell ref="F96:F97"/>
    <mergeCell ref="G96:G97"/>
    <mergeCell ref="B47:G47"/>
    <mergeCell ref="B48:B49"/>
    <mergeCell ref="C48:C49"/>
    <mergeCell ref="D48:E48"/>
    <mergeCell ref="F48:F49"/>
    <mergeCell ref="G48:G49"/>
    <mergeCell ref="B1:G1"/>
    <mergeCell ref="B2:B3"/>
    <mergeCell ref="C2:C3"/>
    <mergeCell ref="D2:E2"/>
    <mergeCell ref="F2:F3"/>
    <mergeCell ref="G2:G3"/>
  </mergeCells>
  <printOptions/>
  <pageMargins left="0" right="0" top="0.39444444444444443" bottom="0.39444444444444443" header="0" footer="0"/>
  <pageSetup horizontalDpi="300" verticalDpi="300" orientation="portrait" r:id="rId1"/>
  <headerFooter alignWithMargins="0">
    <oddHeader>&amp;C&amp;11&amp;A</oddHeader>
    <oddFooter>&amp;C&amp;11Page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8" zoomScaleNormal="78" zoomScalePageLayoutView="0" workbookViewId="0" topLeftCell="A1">
      <selection activeCell="A1" sqref="A1"/>
    </sheetView>
  </sheetViews>
  <sheetFormatPr defaultColWidth="9.421875" defaultRowHeight="12.75"/>
  <cols>
    <col min="1" max="16384" width="9.421875" style="1" customWidth="1"/>
  </cols>
  <sheetData/>
  <sheetProtection selectLockedCells="1" selectUnlockedCells="1"/>
  <printOptions/>
  <pageMargins left="0" right="0" top="0.39444444444444443" bottom="0.39444444444444443" header="0" footer="0"/>
  <pageSetup horizontalDpi="300" verticalDpi="300" orientation="portrait"/>
  <headerFooter alignWithMargins="0">
    <oddHeader>&amp;C&amp;11&amp;A</oddHeader>
    <oddFooter>&amp;C&amp;11Page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Damian Woźniak</cp:lastModifiedBy>
  <dcterms:modified xsi:type="dcterms:W3CDTF">2014-05-29T17:21:28Z</dcterms:modified>
  <cp:category/>
  <cp:version/>
  <cp:contentType/>
  <cp:contentStatus/>
</cp:coreProperties>
</file>